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735" activeTab="3"/>
  </bookViews>
  <sheets>
    <sheet name="Front" sheetId="21" r:id="rId1"/>
    <sheet name="Brief Note" sheetId="20" r:id="rId2"/>
    <sheet name="St-1" sheetId="4" r:id="rId3"/>
    <sheet name="Graph1" sheetId="14" r:id="rId4"/>
    <sheet name="Graph2" sheetId="18" r:id="rId5"/>
    <sheet name="Gross" sheetId="7" r:id="rId6"/>
    <sheet name="Net" sheetId="8" r:id="rId7"/>
    <sheet name="Back" sheetId="22" r:id="rId8"/>
  </sheets>
  <externalReferences>
    <externalReference r:id="rId9"/>
  </externalReferences>
  <definedNames>
    <definedName name="_Toc432180777" localSheetId="2">'St-1'!$A$1</definedName>
    <definedName name="_Toc432180779" localSheetId="5">Gross!$A$1</definedName>
    <definedName name="_Toc432180779" localSheetId="6">Net!$A$1</definedName>
    <definedName name="_Toc432180780" localSheetId="5">Gross!$A$110</definedName>
    <definedName name="_Toc432180780" localSheetId="6">Net!$A$112</definedName>
  </definedNames>
  <calcPr calcId="152511"/>
</workbook>
</file>

<file path=xl/calcChain.xml><?xml version="1.0" encoding="utf-8"?>
<calcChain xmlns="http://schemas.openxmlformats.org/spreadsheetml/2006/main">
  <c r="I218" i="8" l="1"/>
  <c r="H218" i="8"/>
  <c r="G218" i="8"/>
  <c r="F218" i="8"/>
  <c r="E218" i="8"/>
  <c r="D218" i="8"/>
  <c r="C218" i="8"/>
  <c r="I217" i="8" l="1"/>
  <c r="H217" i="8"/>
  <c r="G217" i="8"/>
  <c r="F217" i="8"/>
  <c r="E217" i="8"/>
  <c r="D217" i="8"/>
  <c r="C217" i="8"/>
  <c r="I216" i="8"/>
  <c r="H216" i="8" l="1"/>
  <c r="G216" i="8"/>
  <c r="F216" i="8"/>
  <c r="E216" i="8"/>
  <c r="D216" i="8"/>
  <c r="C216" i="8"/>
  <c r="I215" i="8"/>
  <c r="H215" i="8"/>
  <c r="G215" i="8"/>
  <c r="F215" i="8"/>
  <c r="E215" i="8"/>
  <c r="D215" i="8"/>
  <c r="C215" i="8"/>
  <c r="I214" i="8"/>
  <c r="H214" i="8"/>
  <c r="G214" i="8"/>
  <c r="F214" i="8"/>
  <c r="E214" i="8"/>
  <c r="D214" i="8"/>
  <c r="C214" i="8"/>
  <c r="I213" i="8"/>
  <c r="H213" i="8"/>
  <c r="G213" i="8"/>
  <c r="F213" i="8"/>
  <c r="E213" i="8"/>
  <c r="D213" i="8"/>
  <c r="C213" i="8"/>
  <c r="I212" i="8"/>
  <c r="H212" i="8"/>
  <c r="G212" i="8"/>
  <c r="F212" i="8"/>
  <c r="E212" i="8"/>
  <c r="D212" i="8"/>
  <c r="C212" i="8"/>
  <c r="I211" i="8"/>
  <c r="H211" i="8"/>
  <c r="G211" i="8"/>
  <c r="F211" i="8"/>
  <c r="E211" i="8"/>
  <c r="D211" i="8"/>
  <c r="C211" i="8"/>
  <c r="I210" i="8"/>
  <c r="H210" i="8"/>
  <c r="G210" i="8"/>
  <c r="F210" i="8"/>
  <c r="E210" i="8"/>
  <c r="D210" i="8"/>
  <c r="C210" i="8"/>
  <c r="I209" i="8"/>
  <c r="H209" i="8"/>
  <c r="G209" i="8"/>
  <c r="F209" i="8"/>
  <c r="E209" i="8"/>
  <c r="D209" i="8"/>
  <c r="C209" i="8"/>
  <c r="J131" i="8"/>
  <c r="I131" i="8"/>
  <c r="H131" i="8"/>
  <c r="G131" i="8"/>
  <c r="F131" i="8"/>
  <c r="E131" i="8"/>
  <c r="D131" i="8"/>
  <c r="C131" i="8"/>
  <c r="I207" i="8"/>
  <c r="H207" i="8"/>
  <c r="G207" i="8"/>
  <c r="F207" i="8"/>
  <c r="E207" i="8"/>
  <c r="D207" i="8"/>
  <c r="C207" i="8"/>
  <c r="I208" i="8" l="1"/>
  <c r="C208" i="8"/>
  <c r="F208" i="8"/>
  <c r="E208" i="8"/>
  <c r="D208" i="8" s="1"/>
  <c r="H208" i="8"/>
  <c r="G208" i="8" s="1"/>
  <c r="J129" i="8"/>
  <c r="I129" i="8"/>
  <c r="H129" i="8"/>
  <c r="G129" i="8"/>
  <c r="F129" i="8"/>
  <c r="E129" i="8"/>
  <c r="D129" i="8"/>
  <c r="C129" i="8"/>
  <c r="I205" i="8"/>
  <c r="H205" i="8"/>
  <c r="G205" i="8"/>
  <c r="F205" i="8"/>
  <c r="E205" i="8"/>
  <c r="D205" i="8"/>
  <c r="C205" i="8"/>
  <c r="I204" i="8"/>
  <c r="H204" i="8"/>
  <c r="G204" i="8"/>
  <c r="F204" i="8"/>
  <c r="E204" i="8"/>
  <c r="D204" i="8"/>
  <c r="C204" i="8"/>
  <c r="I206" i="8" l="1"/>
  <c r="D206" i="8"/>
  <c r="F206" i="8"/>
  <c r="H206" i="8"/>
  <c r="G206" i="8" s="1"/>
  <c r="C206" i="8"/>
  <c r="E206" i="8"/>
  <c r="J126" i="8" l="1"/>
  <c r="I126" i="8"/>
  <c r="J142" i="8" l="1"/>
  <c r="I203" i="8"/>
  <c r="I142" i="8"/>
  <c r="H126" i="8"/>
  <c r="G126" i="8"/>
  <c r="F126" i="8"/>
  <c r="E126" i="8"/>
  <c r="D126" i="8"/>
  <c r="C126" i="8"/>
  <c r="J125" i="8"/>
  <c r="E142" i="8" l="1"/>
  <c r="G142" i="8"/>
  <c r="F203" i="8"/>
  <c r="I219" i="8"/>
  <c r="H203" i="8"/>
  <c r="C203" i="8"/>
  <c r="F142" i="8"/>
  <c r="E203" i="8"/>
  <c r="D203" i="8" s="1"/>
  <c r="H142" i="8"/>
  <c r="G203" i="8"/>
  <c r="H219" i="8"/>
  <c r="I125" i="8"/>
  <c r="I202" i="8" s="1"/>
  <c r="H125" i="8"/>
  <c r="G125" i="8"/>
  <c r="F125" i="8"/>
  <c r="E125" i="8"/>
  <c r="D125" i="8"/>
  <c r="C125" i="8"/>
  <c r="I201" i="8"/>
  <c r="H201" i="8"/>
  <c r="G201" i="8"/>
  <c r="F201" i="8"/>
  <c r="E201" i="8"/>
  <c r="D201" i="8"/>
  <c r="C201" i="8"/>
  <c r="I200" i="8"/>
  <c r="H200" i="8"/>
  <c r="G200" i="8"/>
  <c r="F200" i="8"/>
  <c r="E200" i="8"/>
  <c r="D200" i="8"/>
  <c r="C200" i="8"/>
  <c r="I199" i="8"/>
  <c r="H199" i="8"/>
  <c r="G199" i="8"/>
  <c r="F199" i="8"/>
  <c r="E199" i="8"/>
  <c r="D199" i="8"/>
  <c r="C199" i="8"/>
  <c r="H202" i="8" l="1"/>
  <c r="G202" i="8"/>
  <c r="F202" i="8" s="1"/>
  <c r="E202" i="8" s="1"/>
  <c r="D202" i="8" s="1"/>
  <c r="C202" i="8"/>
  <c r="E219" i="8"/>
  <c r="G219" i="8"/>
  <c r="F219" i="8" s="1"/>
  <c r="D142" i="8"/>
  <c r="C142" i="8" l="1"/>
  <c r="C219" i="8" s="1"/>
  <c r="D219" i="8"/>
  <c r="I197" i="8"/>
  <c r="H197" i="8"/>
  <c r="G197" i="8"/>
  <c r="F197" i="8"/>
  <c r="E197" i="8"/>
  <c r="D197" i="8"/>
  <c r="C197" i="8"/>
  <c r="I196" i="8" l="1"/>
  <c r="H196" i="8"/>
  <c r="G196" i="8"/>
  <c r="F196" i="8"/>
  <c r="E196" i="8"/>
  <c r="D196" i="8"/>
  <c r="C196" i="8"/>
  <c r="I195" i="8"/>
  <c r="H195" i="8"/>
  <c r="G195" i="8"/>
  <c r="F195" i="8"/>
  <c r="E195" i="8"/>
  <c r="D195" i="8"/>
  <c r="C195" i="8"/>
  <c r="I194" i="8"/>
  <c r="H194" i="8"/>
  <c r="G194" i="8"/>
  <c r="F194" i="8"/>
  <c r="E194" i="8"/>
  <c r="D194" i="8"/>
  <c r="C194" i="8"/>
  <c r="I193" i="8" l="1"/>
  <c r="H193" i="8"/>
  <c r="G193" i="8"/>
  <c r="F193" i="8"/>
  <c r="E193" i="8"/>
  <c r="D193" i="8"/>
  <c r="C193" i="8"/>
  <c r="J115" i="8"/>
  <c r="J121" i="8" s="1"/>
  <c r="I115" i="8"/>
  <c r="I121" i="8" s="1"/>
  <c r="H115" i="8"/>
  <c r="H121" i="8" s="1"/>
  <c r="G115" i="8"/>
  <c r="G121" i="8" s="1"/>
  <c r="F115" i="8"/>
  <c r="F121" i="8" s="1"/>
  <c r="E115" i="8"/>
  <c r="E121" i="8" s="1"/>
  <c r="D115" i="8"/>
  <c r="C115" i="8"/>
  <c r="C121" i="8" s="1"/>
  <c r="C192" i="8" l="1"/>
  <c r="F143" i="8"/>
  <c r="E198" i="8"/>
  <c r="C143" i="8"/>
  <c r="D121" i="8"/>
  <c r="D198" i="8" s="1"/>
  <c r="E143" i="8"/>
  <c r="E161" i="8"/>
  <c r="G143" i="8"/>
  <c r="F198" i="8"/>
  <c r="I143" i="8"/>
  <c r="H198" i="8"/>
  <c r="C155" i="8"/>
  <c r="F155" i="8"/>
  <c r="D192" i="8"/>
  <c r="F192" i="8"/>
  <c r="H192" i="8"/>
  <c r="H143" i="8"/>
  <c r="H161" i="8" s="1"/>
  <c r="G198" i="8"/>
  <c r="J143" i="8"/>
  <c r="J155" i="8" s="1"/>
  <c r="I198" i="8"/>
  <c r="J161" i="8"/>
  <c r="E155" i="8"/>
  <c r="E192" i="8"/>
  <c r="G192" i="8"/>
  <c r="I192" i="8"/>
  <c r="G161" i="8" l="1"/>
  <c r="F161" i="8" s="1"/>
  <c r="H183" i="8"/>
  <c r="G220" i="8"/>
  <c r="H181" i="8"/>
  <c r="H180" i="8"/>
  <c r="H178" i="8"/>
  <c r="H176" i="8"/>
  <c r="H174" i="8"/>
  <c r="H172" i="8"/>
  <c r="H170" i="8"/>
  <c r="H179" i="8"/>
  <c r="H177" i="8"/>
  <c r="H175" i="8"/>
  <c r="H173" i="8"/>
  <c r="H167" i="8"/>
  <c r="H171" i="8"/>
  <c r="H168" i="8"/>
  <c r="H169" i="8"/>
  <c r="H166" i="8"/>
  <c r="H164" i="8"/>
  <c r="H162" i="8"/>
  <c r="H163" i="8"/>
  <c r="H165" i="8"/>
  <c r="H182" i="8"/>
  <c r="H160" i="8"/>
  <c r="H158" i="8"/>
  <c r="H159" i="8"/>
  <c r="H157" i="8"/>
  <c r="H156" i="8"/>
  <c r="I181" i="8"/>
  <c r="I183" i="8"/>
  <c r="I180" i="8"/>
  <c r="I179" i="8"/>
  <c r="I177" i="8"/>
  <c r="I175" i="8"/>
  <c r="I173" i="8"/>
  <c r="I178" i="8"/>
  <c r="I176" i="8"/>
  <c r="I174" i="8"/>
  <c r="I172" i="8"/>
  <c r="I170" i="8"/>
  <c r="I171" i="8"/>
  <c r="I168" i="8"/>
  <c r="I167" i="8"/>
  <c r="I169" i="8"/>
  <c r="I166" i="8"/>
  <c r="I163" i="8"/>
  <c r="I182" i="8"/>
  <c r="I164" i="8"/>
  <c r="I162" i="8"/>
  <c r="I165" i="8"/>
  <c r="I159" i="8"/>
  <c r="I160" i="8"/>
  <c r="I158" i="8"/>
  <c r="I157" i="8"/>
  <c r="I155" i="8"/>
  <c r="I156" i="8"/>
  <c r="F220" i="8"/>
  <c r="G183" i="8"/>
  <c r="G181" i="8"/>
  <c r="G180" i="8"/>
  <c r="G179" i="8"/>
  <c r="G177" i="8"/>
  <c r="G175" i="8"/>
  <c r="G173" i="8"/>
  <c r="G178" i="8"/>
  <c r="G176" i="8"/>
  <c r="G174" i="8"/>
  <c r="G172" i="8"/>
  <c r="G170" i="8"/>
  <c r="G168" i="8"/>
  <c r="G171" i="8"/>
  <c r="G167" i="8"/>
  <c r="G169" i="8"/>
  <c r="G166" i="8"/>
  <c r="G163" i="8"/>
  <c r="G164" i="8"/>
  <c r="G162" i="8"/>
  <c r="G165" i="8"/>
  <c r="G182" i="8"/>
  <c r="G159" i="8"/>
  <c r="G157" i="8"/>
  <c r="G160" i="8"/>
  <c r="G158" i="8"/>
  <c r="G155" i="8"/>
  <c r="G156" i="8"/>
  <c r="D143" i="8"/>
  <c r="C198" i="8"/>
  <c r="D161" i="8"/>
  <c r="C183" i="8"/>
  <c r="C181" i="8"/>
  <c r="C180" i="8"/>
  <c r="C179" i="8"/>
  <c r="C177" i="8"/>
  <c r="C175" i="8"/>
  <c r="C173" i="8"/>
  <c r="C178" i="8"/>
  <c r="C176" i="8"/>
  <c r="C174" i="8"/>
  <c r="C172" i="8"/>
  <c r="C170" i="8"/>
  <c r="C171" i="8"/>
  <c r="C168" i="8"/>
  <c r="C167" i="8"/>
  <c r="C169" i="8"/>
  <c r="C163" i="8"/>
  <c r="C166" i="8"/>
  <c r="C164" i="8"/>
  <c r="C162" i="8"/>
  <c r="C165" i="8"/>
  <c r="C159" i="8"/>
  <c r="C157" i="8"/>
  <c r="C160" i="8"/>
  <c r="C158" i="8"/>
  <c r="C156" i="8"/>
  <c r="F183" i="8"/>
  <c r="E220" i="8"/>
  <c r="F181" i="8"/>
  <c r="F180" i="8"/>
  <c r="F178" i="8"/>
  <c r="F176" i="8"/>
  <c r="F174" i="8"/>
  <c r="F172" i="8"/>
  <c r="F170" i="8"/>
  <c r="F179" i="8"/>
  <c r="F177" i="8"/>
  <c r="F175" i="8"/>
  <c r="F173" i="8"/>
  <c r="F171" i="8"/>
  <c r="F168" i="8"/>
  <c r="F167" i="8"/>
  <c r="F169" i="8"/>
  <c r="F166" i="8"/>
  <c r="F164" i="8"/>
  <c r="F162" i="8"/>
  <c r="F163" i="8"/>
  <c r="F182" i="8"/>
  <c r="F165" i="8"/>
  <c r="F160" i="8"/>
  <c r="F158" i="8"/>
  <c r="F159" i="8"/>
  <c r="F157" i="8"/>
  <c r="F156" i="8"/>
  <c r="D155" i="8"/>
  <c r="I220" i="8"/>
  <c r="H220" i="8" s="1"/>
  <c r="J183" i="8"/>
  <c r="J181" i="8"/>
  <c r="J180" i="8"/>
  <c r="J178" i="8"/>
  <c r="J176" i="8"/>
  <c r="J174" i="8"/>
  <c r="J172" i="8"/>
  <c r="J170" i="8"/>
  <c r="J179" i="8"/>
  <c r="J177" i="8"/>
  <c r="J175" i="8"/>
  <c r="J173" i="8"/>
  <c r="J171" i="8"/>
  <c r="J168" i="8"/>
  <c r="J167" i="8"/>
  <c r="J169" i="8"/>
  <c r="J166" i="8"/>
  <c r="J182" i="8"/>
  <c r="J164" i="8"/>
  <c r="J162" i="8"/>
  <c r="J165" i="8"/>
  <c r="J163" i="8"/>
  <c r="J160" i="8"/>
  <c r="J158" i="8"/>
  <c r="J159" i="8"/>
  <c r="J157" i="8"/>
  <c r="J156" i="8"/>
  <c r="D220" i="8"/>
  <c r="E181" i="8"/>
  <c r="E183" i="8"/>
  <c r="E180" i="8"/>
  <c r="E179" i="8"/>
  <c r="E177" i="8"/>
  <c r="E175" i="8"/>
  <c r="E173" i="8"/>
  <c r="E178" i="8"/>
  <c r="E176" i="8"/>
  <c r="E174" i="8"/>
  <c r="E172" i="8"/>
  <c r="E170" i="8"/>
  <c r="E168" i="8"/>
  <c r="E171" i="8"/>
  <c r="E167" i="8"/>
  <c r="E169" i="8"/>
  <c r="E163" i="8"/>
  <c r="E166" i="8"/>
  <c r="E164" i="8"/>
  <c r="E162" i="8"/>
  <c r="E182" i="8"/>
  <c r="E165" i="8"/>
  <c r="E159" i="8"/>
  <c r="E160" i="8"/>
  <c r="E158" i="8"/>
  <c r="E157" i="8"/>
  <c r="E156" i="8"/>
  <c r="H155" i="8"/>
  <c r="I161" i="8"/>
  <c r="C161" i="8"/>
  <c r="D183" i="8" l="1"/>
  <c r="C220" i="8"/>
  <c r="D181" i="8"/>
  <c r="D180" i="8"/>
  <c r="D178" i="8"/>
  <c r="D176" i="8"/>
  <c r="D174" i="8"/>
  <c r="D172" i="8"/>
  <c r="D170" i="8"/>
  <c r="D179" i="8"/>
  <c r="D177" i="8"/>
  <c r="D175" i="8"/>
  <c r="D173" i="8"/>
  <c r="D167" i="8"/>
  <c r="D171" i="8"/>
  <c r="D168" i="8"/>
  <c r="D169" i="8"/>
  <c r="D166" i="8"/>
  <c r="D164" i="8"/>
  <c r="D162" i="8"/>
  <c r="D163" i="8"/>
  <c r="D165" i="8"/>
  <c r="D182" i="8"/>
  <c r="C182" i="8" s="1"/>
  <c r="D160" i="8"/>
  <c r="D158" i="8"/>
  <c r="D159" i="8"/>
  <c r="D157" i="8"/>
  <c r="D156" i="8"/>
  <c r="I105" i="8"/>
  <c r="H105" i="8"/>
  <c r="G105" i="8"/>
  <c r="F105" i="8"/>
  <c r="E105" i="8"/>
  <c r="D105" i="8"/>
  <c r="C105" i="8"/>
  <c r="I104" i="8"/>
  <c r="H104" i="8"/>
  <c r="G104" i="8"/>
  <c r="F104" i="8"/>
  <c r="E104" i="8"/>
  <c r="D104" i="8"/>
  <c r="C104" i="8"/>
  <c r="I103" i="8" l="1"/>
  <c r="H103" i="8"/>
  <c r="G103" i="8"/>
  <c r="F103" i="8"/>
  <c r="E103" i="8"/>
  <c r="D103" i="8"/>
  <c r="C103" i="8"/>
  <c r="I102" i="8"/>
  <c r="H102" i="8"/>
  <c r="G102" i="8"/>
  <c r="F102" i="8"/>
  <c r="E102" i="8"/>
  <c r="D102" i="8"/>
  <c r="C102" i="8"/>
  <c r="I101" i="8"/>
  <c r="H101" i="8"/>
  <c r="G101" i="8"/>
  <c r="F101" i="8"/>
  <c r="E101" i="8"/>
  <c r="D101" i="8"/>
  <c r="C101" i="8"/>
  <c r="I100" i="8"/>
  <c r="H100" i="8"/>
  <c r="G100" i="8"/>
  <c r="F100" i="8"/>
  <c r="E100" i="8"/>
  <c r="D100" i="8"/>
  <c r="C100" i="8"/>
  <c r="I99" i="8"/>
  <c r="H99" i="8"/>
  <c r="G99" i="8"/>
  <c r="F99" i="8"/>
  <c r="E99" i="8"/>
  <c r="D99" i="8"/>
  <c r="C99" i="8"/>
  <c r="I98" i="8"/>
  <c r="H98" i="8"/>
  <c r="G98" i="8"/>
  <c r="F98" i="8"/>
  <c r="E98" i="8"/>
  <c r="D98" i="8"/>
  <c r="C98" i="8"/>
  <c r="I97" i="8"/>
  <c r="H97" i="8"/>
  <c r="G97" i="8"/>
  <c r="F97" i="8"/>
  <c r="E97" i="8"/>
  <c r="D97" i="8"/>
  <c r="C97" i="8"/>
  <c r="I96" i="8"/>
  <c r="H96" i="8"/>
  <c r="G96" i="8"/>
  <c r="F96" i="8"/>
  <c r="E96" i="8"/>
  <c r="D96" i="8"/>
  <c r="C96" i="8"/>
  <c r="J20" i="8"/>
  <c r="I20" i="8"/>
  <c r="H20" i="8"/>
  <c r="G20" i="8"/>
  <c r="F20" i="8"/>
  <c r="E20" i="8"/>
  <c r="D20" i="8"/>
  <c r="C20" i="8"/>
  <c r="I94" i="8"/>
  <c r="H94" i="8"/>
  <c r="G94" i="8"/>
  <c r="F94" i="8"/>
  <c r="E94" i="8"/>
  <c r="D94" i="8"/>
  <c r="C94" i="8"/>
  <c r="C95" i="8" l="1"/>
  <c r="E95" i="8"/>
  <c r="G95" i="8"/>
  <c r="F95" i="8" s="1"/>
  <c r="I95" i="8"/>
  <c r="H95" i="8"/>
  <c r="D95" i="8"/>
  <c r="J18" i="8"/>
  <c r="I18" i="8"/>
  <c r="H18" i="8"/>
  <c r="G18" i="8"/>
  <c r="F18" i="8" s="1"/>
  <c r="E18" i="8"/>
  <c r="D18" i="8" s="1"/>
  <c r="C18" i="8"/>
  <c r="I92" i="8"/>
  <c r="H92" i="8"/>
  <c r="G92" i="8"/>
  <c r="F92" i="8"/>
  <c r="E92" i="8"/>
  <c r="D92" i="8"/>
  <c r="C92" i="8"/>
  <c r="I91" i="8"/>
  <c r="H91" i="8"/>
  <c r="G91" i="8"/>
  <c r="F91" i="8"/>
  <c r="E91" i="8"/>
  <c r="D91" i="8"/>
  <c r="C91" i="8"/>
  <c r="J15" i="8"/>
  <c r="I15" i="8"/>
  <c r="H15" i="8"/>
  <c r="G15" i="8"/>
  <c r="F15" i="8"/>
  <c r="E15" i="8"/>
  <c r="D15" i="8"/>
  <c r="C15" i="8"/>
  <c r="F31" i="8" l="1"/>
  <c r="H31" i="8"/>
  <c r="C90" i="8"/>
  <c r="I93" i="8"/>
  <c r="G31" i="8"/>
  <c r="I31" i="8"/>
  <c r="J31" i="8"/>
  <c r="I106" i="8" s="1"/>
  <c r="H106" i="8" s="1"/>
  <c r="H93" i="8"/>
  <c r="E31" i="8"/>
  <c r="G106" i="8"/>
  <c r="D90" i="8"/>
  <c r="F90" i="8"/>
  <c r="H90" i="8"/>
  <c r="C93" i="8"/>
  <c r="E93" i="8"/>
  <c r="G93" i="8"/>
  <c r="F106" i="8"/>
  <c r="E90" i="8"/>
  <c r="G90" i="8"/>
  <c r="I90" i="8"/>
  <c r="D93" i="8"/>
  <c r="F93" i="8"/>
  <c r="J14" i="8"/>
  <c r="I89" i="8" s="1"/>
  <c r="I14" i="8"/>
  <c r="H14" i="8"/>
  <c r="G89" i="8" s="1"/>
  <c r="G14" i="8"/>
  <c r="F14" i="8"/>
  <c r="E14" i="8"/>
  <c r="D14" i="8"/>
  <c r="C14" i="8"/>
  <c r="I88" i="8"/>
  <c r="H88" i="8"/>
  <c r="G88" i="8"/>
  <c r="F88" i="8"/>
  <c r="E88" i="8"/>
  <c r="D88" i="8"/>
  <c r="C88" i="8"/>
  <c r="I87" i="8"/>
  <c r="H87" i="8"/>
  <c r="G87" i="8"/>
  <c r="F87" i="8"/>
  <c r="E87" i="8"/>
  <c r="D87" i="8"/>
  <c r="C87" i="8"/>
  <c r="I86" i="8"/>
  <c r="C89" i="8" l="1"/>
  <c r="E89" i="8"/>
  <c r="H89" i="8"/>
  <c r="D31" i="8"/>
  <c r="D106" i="8" s="1"/>
  <c r="F89" i="8"/>
  <c r="D89" i="8"/>
  <c r="E106" i="8"/>
  <c r="H86" i="8"/>
  <c r="G86" i="8"/>
  <c r="F86" i="8"/>
  <c r="E86" i="8"/>
  <c r="D86" i="8"/>
  <c r="C86" i="8"/>
  <c r="I84" i="8"/>
  <c r="H84" i="8"/>
  <c r="G84" i="8"/>
  <c r="F84" i="8"/>
  <c r="E84" i="8"/>
  <c r="D84" i="8"/>
  <c r="C84" i="8"/>
  <c r="I83" i="8"/>
  <c r="H83" i="8"/>
  <c r="G83" i="8"/>
  <c r="F83" i="8"/>
  <c r="E83" i="8"/>
  <c r="D83" i="8"/>
  <c r="C83" i="8"/>
  <c r="I82" i="8"/>
  <c r="H82" i="8"/>
  <c r="G82" i="8"/>
  <c r="F82" i="8"/>
  <c r="E82" i="8"/>
  <c r="D82" i="8"/>
  <c r="C82" i="8"/>
  <c r="I81" i="8"/>
  <c r="H81" i="8"/>
  <c r="G81" i="8"/>
  <c r="F81" i="8"/>
  <c r="E81" i="8"/>
  <c r="D81" i="8"/>
  <c r="C81" i="8"/>
  <c r="I80" i="8"/>
  <c r="C31" i="8" l="1"/>
  <c r="C106" i="8" s="1"/>
  <c r="H80" i="8"/>
  <c r="G80" i="8"/>
  <c r="F80" i="8"/>
  <c r="E80" i="8"/>
  <c r="D80" i="8"/>
  <c r="C80" i="8"/>
  <c r="J4" i="8"/>
  <c r="J10" i="8" s="1"/>
  <c r="I4" i="8"/>
  <c r="I10" i="8" s="1"/>
  <c r="H4" i="8"/>
  <c r="H10" i="8" s="1"/>
  <c r="G4" i="8"/>
  <c r="F4" i="8"/>
  <c r="F10" i="8" s="1"/>
  <c r="E4" i="8"/>
  <c r="E10" i="8" s="1"/>
  <c r="D4" i="8"/>
  <c r="C4" i="8"/>
  <c r="C10" i="8" s="1"/>
  <c r="C79" i="8" l="1"/>
  <c r="F32" i="8"/>
  <c r="E85" i="8"/>
  <c r="F50" i="8"/>
  <c r="G10" i="8"/>
  <c r="G85" i="8"/>
  <c r="F85" i="8" s="1"/>
  <c r="J32" i="8"/>
  <c r="J50" i="8" s="1"/>
  <c r="I85" i="8"/>
  <c r="H85" i="8" s="1"/>
  <c r="F44" i="8"/>
  <c r="D79" i="8"/>
  <c r="F79" i="8"/>
  <c r="H79" i="8"/>
  <c r="C32" i="8"/>
  <c r="C71" i="8" s="1"/>
  <c r="D10" i="8"/>
  <c r="D85" i="8" s="1"/>
  <c r="C85" i="8" s="1"/>
  <c r="E32" i="8"/>
  <c r="I32" i="8"/>
  <c r="I50" i="8" s="1"/>
  <c r="E44" i="8"/>
  <c r="I44" i="8"/>
  <c r="E79" i="8"/>
  <c r="G79" i="8"/>
  <c r="I79" i="8"/>
  <c r="I208" i="7"/>
  <c r="H208" i="7"/>
  <c r="G208" i="7"/>
  <c r="F208" i="7"/>
  <c r="E208" i="7"/>
  <c r="D208" i="7"/>
  <c r="C208" i="7"/>
  <c r="I207" i="7"/>
  <c r="H207" i="7"/>
  <c r="G207" i="7"/>
  <c r="F207" i="7"/>
  <c r="E207" i="7"/>
  <c r="D207" i="7"/>
  <c r="C207" i="7"/>
  <c r="I206" i="7"/>
  <c r="H206" i="7"/>
  <c r="G206" i="7"/>
  <c r="F206" i="7"/>
  <c r="E206" i="7"/>
  <c r="D206" i="7"/>
  <c r="C206" i="7"/>
  <c r="I205" i="7"/>
  <c r="H205" i="7"/>
  <c r="G205" i="7"/>
  <c r="F205" i="7"/>
  <c r="E205" i="7"/>
  <c r="D205" i="7"/>
  <c r="C205" i="7"/>
  <c r="I204" i="7"/>
  <c r="H204" i="7"/>
  <c r="G204" i="7"/>
  <c r="F204" i="7"/>
  <c r="E204" i="7"/>
  <c r="D204" i="7"/>
  <c r="C204" i="7"/>
  <c r="I203" i="7"/>
  <c r="H203" i="7"/>
  <c r="G203" i="7"/>
  <c r="F203" i="7"/>
  <c r="E203" i="7"/>
  <c r="D203" i="7"/>
  <c r="C203" i="7"/>
  <c r="I202" i="7"/>
  <c r="H202" i="7"/>
  <c r="G202" i="7"/>
  <c r="F202" i="7"/>
  <c r="E202" i="7"/>
  <c r="D202" i="7"/>
  <c r="C202" i="7"/>
  <c r="I201" i="7"/>
  <c r="H201" i="7"/>
  <c r="G201" i="7"/>
  <c r="F201" i="7"/>
  <c r="E201" i="7"/>
  <c r="D201" i="7"/>
  <c r="C201" i="7"/>
  <c r="I200" i="7"/>
  <c r="H200" i="7"/>
  <c r="G200" i="7"/>
  <c r="F200" i="7"/>
  <c r="E200" i="7"/>
  <c r="D200" i="7"/>
  <c r="C200" i="7"/>
  <c r="J129" i="7"/>
  <c r="I199" i="7" s="1"/>
  <c r="I129" i="7"/>
  <c r="I127" i="7" s="1"/>
  <c r="H129" i="7"/>
  <c r="H127" i="7" s="1"/>
  <c r="G129" i="7"/>
  <c r="F129" i="7"/>
  <c r="F127" i="7" s="1"/>
  <c r="E129" i="7"/>
  <c r="D129" i="7"/>
  <c r="D127" i="7" s="1"/>
  <c r="C129" i="7"/>
  <c r="C127" i="7" s="1"/>
  <c r="I198" i="7"/>
  <c r="H198" i="7"/>
  <c r="G198" i="7"/>
  <c r="F198" i="7"/>
  <c r="E198" i="7"/>
  <c r="D198" i="7"/>
  <c r="C198" i="7"/>
  <c r="I196" i="7"/>
  <c r="H196" i="7"/>
  <c r="G196" i="7"/>
  <c r="F196" i="7"/>
  <c r="E196" i="7"/>
  <c r="D196" i="7"/>
  <c r="C196" i="7"/>
  <c r="I195" i="7"/>
  <c r="H195" i="7"/>
  <c r="G195" i="7"/>
  <c r="F195" i="7"/>
  <c r="E195" i="7"/>
  <c r="D195" i="7"/>
  <c r="C195" i="7"/>
  <c r="J124" i="7"/>
  <c r="I124" i="7"/>
  <c r="H124" i="7"/>
  <c r="G124" i="7"/>
  <c r="F124" i="7"/>
  <c r="E124" i="7"/>
  <c r="D124" i="7"/>
  <c r="C124" i="7"/>
  <c r="J123" i="7"/>
  <c r="I123" i="7"/>
  <c r="H123" i="7"/>
  <c r="G123" i="7"/>
  <c r="F123" i="7"/>
  <c r="E123" i="7"/>
  <c r="D123" i="7"/>
  <c r="C123" i="7"/>
  <c r="I192" i="7"/>
  <c r="H192" i="7"/>
  <c r="G192" i="7"/>
  <c r="F192" i="7"/>
  <c r="E192" i="7"/>
  <c r="D192" i="7"/>
  <c r="C192" i="7"/>
  <c r="I191" i="7"/>
  <c r="H191" i="7"/>
  <c r="G191" i="7"/>
  <c r="F191" i="7"/>
  <c r="E191" i="7"/>
  <c r="D191" i="7"/>
  <c r="C191" i="7"/>
  <c r="I190" i="7"/>
  <c r="H190" i="7"/>
  <c r="G190" i="7"/>
  <c r="F190" i="7"/>
  <c r="E190" i="7"/>
  <c r="D190" i="7"/>
  <c r="C190" i="7"/>
  <c r="I188" i="7"/>
  <c r="H188" i="7"/>
  <c r="G188" i="7"/>
  <c r="F188" i="7"/>
  <c r="E188" i="7"/>
  <c r="D188" i="7"/>
  <c r="C188" i="7"/>
  <c r="I187" i="7"/>
  <c r="H187" i="7"/>
  <c r="G187" i="7"/>
  <c r="F187" i="7"/>
  <c r="E187" i="7"/>
  <c r="D187" i="7"/>
  <c r="C187" i="7"/>
  <c r="I186" i="7"/>
  <c r="H186" i="7"/>
  <c r="G186" i="7"/>
  <c r="F186" i="7"/>
  <c r="E186" i="7"/>
  <c r="D186" i="7"/>
  <c r="C186" i="7"/>
  <c r="I185" i="7"/>
  <c r="H185" i="7"/>
  <c r="G185" i="7"/>
  <c r="F185" i="7"/>
  <c r="E185" i="7"/>
  <c r="D185" i="7"/>
  <c r="C185" i="7"/>
  <c r="I184" i="7"/>
  <c r="H184" i="7"/>
  <c r="G184" i="7"/>
  <c r="F184" i="7"/>
  <c r="E184" i="7"/>
  <c r="D184" i="7"/>
  <c r="C184" i="7"/>
  <c r="J113" i="7"/>
  <c r="I113" i="7"/>
  <c r="I119" i="7" s="1"/>
  <c r="H113" i="7"/>
  <c r="H119" i="7" s="1"/>
  <c r="G113" i="7"/>
  <c r="G119" i="7" s="1"/>
  <c r="F113" i="7"/>
  <c r="F119" i="7" s="1"/>
  <c r="E113" i="7"/>
  <c r="E119" i="7" s="1"/>
  <c r="D113" i="7"/>
  <c r="D119" i="7" s="1"/>
  <c r="C189" i="7" s="1"/>
  <c r="C113" i="7"/>
  <c r="C119" i="7" s="1"/>
  <c r="E189" i="7" l="1"/>
  <c r="C44" i="8"/>
  <c r="C197" i="7"/>
  <c r="J44" i="8"/>
  <c r="C50" i="8"/>
  <c r="D32" i="8"/>
  <c r="C72" i="8"/>
  <c r="C69" i="8"/>
  <c r="C70" i="8"/>
  <c r="C67" i="8"/>
  <c r="C65" i="8"/>
  <c r="C63" i="8"/>
  <c r="C61" i="8"/>
  <c r="C68" i="8"/>
  <c r="C66" i="8"/>
  <c r="C64" i="8"/>
  <c r="C62" i="8"/>
  <c r="C59" i="8"/>
  <c r="C57" i="8"/>
  <c r="C60" i="8"/>
  <c r="C56" i="8"/>
  <c r="C55" i="8"/>
  <c r="C52" i="8"/>
  <c r="C58" i="8"/>
  <c r="C53" i="8"/>
  <c r="C51" i="8"/>
  <c r="C49" i="8"/>
  <c r="C47" i="8"/>
  <c r="C54" i="8"/>
  <c r="C48" i="8"/>
  <c r="C46" i="8"/>
  <c r="C45" i="8"/>
  <c r="G32" i="8"/>
  <c r="G50" i="8" s="1"/>
  <c r="H32" i="8"/>
  <c r="I72" i="8"/>
  <c r="I70" i="8"/>
  <c r="I69" i="8"/>
  <c r="I67" i="8"/>
  <c r="I65" i="8"/>
  <c r="I63" i="8"/>
  <c r="I61" i="8"/>
  <c r="I68" i="8"/>
  <c r="I66" i="8"/>
  <c r="I64" i="8"/>
  <c r="I62" i="8"/>
  <c r="I59" i="8"/>
  <c r="I57" i="8"/>
  <c r="I60" i="8"/>
  <c r="I56" i="8"/>
  <c r="I55" i="8"/>
  <c r="I52" i="8"/>
  <c r="I58" i="8"/>
  <c r="I71" i="8"/>
  <c r="I53" i="8"/>
  <c r="I54" i="8"/>
  <c r="I51" i="8"/>
  <c r="I49" i="8"/>
  <c r="I47" i="8"/>
  <c r="I48" i="8"/>
  <c r="I46" i="8"/>
  <c r="I45" i="8"/>
  <c r="D107" i="8"/>
  <c r="E72" i="8"/>
  <c r="E70" i="8"/>
  <c r="E69" i="8"/>
  <c r="E67" i="8"/>
  <c r="E65" i="8"/>
  <c r="E63" i="8"/>
  <c r="E61" i="8"/>
  <c r="E68" i="8"/>
  <c r="E66" i="8"/>
  <c r="E64" i="8"/>
  <c r="E62" i="8"/>
  <c r="E59" i="8"/>
  <c r="E60" i="8"/>
  <c r="E57" i="8"/>
  <c r="E56" i="8"/>
  <c r="E55" i="8"/>
  <c r="E58" i="8"/>
  <c r="E52" i="8"/>
  <c r="E53" i="8"/>
  <c r="E71" i="8"/>
  <c r="E51" i="8"/>
  <c r="E49" i="8"/>
  <c r="E54" i="8"/>
  <c r="E48" i="8"/>
  <c r="E46" i="8"/>
  <c r="E47" i="8"/>
  <c r="E45" i="8"/>
  <c r="J72" i="8"/>
  <c r="I107" i="8"/>
  <c r="H107" i="8" s="1"/>
  <c r="J70" i="8"/>
  <c r="J69" i="8"/>
  <c r="J68" i="8"/>
  <c r="J66" i="8"/>
  <c r="J64" i="8"/>
  <c r="J62" i="8"/>
  <c r="J59" i="8"/>
  <c r="J67" i="8"/>
  <c r="J65" i="8"/>
  <c r="J63" i="8"/>
  <c r="J61" i="8"/>
  <c r="J56" i="8"/>
  <c r="J60" i="8"/>
  <c r="J57" i="8"/>
  <c r="J71" i="8"/>
  <c r="J55" i="8"/>
  <c r="J58" i="8"/>
  <c r="J53" i="8"/>
  <c r="J52" i="8"/>
  <c r="J48" i="8"/>
  <c r="J46" i="8"/>
  <c r="J54" i="8"/>
  <c r="J51" i="8"/>
  <c r="J49" i="8"/>
  <c r="J47" i="8"/>
  <c r="J45" i="8"/>
  <c r="F72" i="8"/>
  <c r="E107" i="8"/>
  <c r="F69" i="8"/>
  <c r="F70" i="8"/>
  <c r="F68" i="8"/>
  <c r="F66" i="8"/>
  <c r="F64" i="8"/>
  <c r="F62" i="8"/>
  <c r="F59" i="8"/>
  <c r="F67" i="8"/>
  <c r="F65" i="8"/>
  <c r="F63" i="8"/>
  <c r="F61" i="8"/>
  <c r="F56" i="8"/>
  <c r="F60" i="8"/>
  <c r="F57" i="8"/>
  <c r="F58" i="8"/>
  <c r="F55" i="8"/>
  <c r="F53" i="8"/>
  <c r="F52" i="8"/>
  <c r="F48" i="8"/>
  <c r="F46" i="8"/>
  <c r="F54" i="8"/>
  <c r="F51" i="8"/>
  <c r="F49" i="8"/>
  <c r="F47" i="8"/>
  <c r="F45" i="8"/>
  <c r="E50" i="8"/>
  <c r="D194" i="7"/>
  <c r="F194" i="7"/>
  <c r="G189" i="7"/>
  <c r="I183" i="7"/>
  <c r="G199" i="7"/>
  <c r="F193" i="7"/>
  <c r="D199" i="7"/>
  <c r="F199" i="7"/>
  <c r="H183" i="7"/>
  <c r="C193" i="7"/>
  <c r="E193" i="7"/>
  <c r="D193" i="7" s="1"/>
  <c r="G193" i="7"/>
  <c r="H199" i="7"/>
  <c r="D189" i="7"/>
  <c r="F189" i="7"/>
  <c r="C183" i="7"/>
  <c r="E183" i="7"/>
  <c r="G183" i="7"/>
  <c r="J119" i="7"/>
  <c r="I189" i="7" s="1"/>
  <c r="H189" i="7" s="1"/>
  <c r="I193" i="7"/>
  <c r="H193" i="7" s="1"/>
  <c r="C194" i="7"/>
  <c r="E194" i="7"/>
  <c r="G194" i="7"/>
  <c r="C199" i="7"/>
  <c r="E199" i="7"/>
  <c r="D183" i="7"/>
  <c r="F183" i="7"/>
  <c r="E127" i="7"/>
  <c r="D197" i="7" s="1"/>
  <c r="G127" i="7"/>
  <c r="F197" i="7" s="1"/>
  <c r="D140" i="7"/>
  <c r="C209" i="7"/>
  <c r="F140" i="7"/>
  <c r="E209" i="7"/>
  <c r="H140" i="7"/>
  <c r="G209" i="7"/>
  <c r="D209" i="7"/>
  <c r="F209" i="7"/>
  <c r="I140" i="7"/>
  <c r="E140" i="7" l="1"/>
  <c r="E175" i="7" s="1"/>
  <c r="H72" i="8"/>
  <c r="G107" i="8"/>
  <c r="H70" i="8"/>
  <c r="H69" i="8"/>
  <c r="H68" i="8"/>
  <c r="H66" i="8"/>
  <c r="H64" i="8"/>
  <c r="H62" i="8"/>
  <c r="H59" i="8"/>
  <c r="H67" i="8"/>
  <c r="H65" i="8"/>
  <c r="H63" i="8"/>
  <c r="H61" i="8"/>
  <c r="H60" i="8"/>
  <c r="H56" i="8"/>
  <c r="H57" i="8"/>
  <c r="H58" i="8"/>
  <c r="H53" i="8"/>
  <c r="H71" i="8"/>
  <c r="G71" i="8" s="1"/>
  <c r="F71" i="8" s="1"/>
  <c r="H55" i="8"/>
  <c r="H52" i="8"/>
  <c r="H54" i="8"/>
  <c r="H48" i="8"/>
  <c r="H51" i="8"/>
  <c r="H49" i="8"/>
  <c r="H47" i="8"/>
  <c r="H46" i="8"/>
  <c r="H45" i="8"/>
  <c r="H50" i="8"/>
  <c r="H44" i="8"/>
  <c r="F107" i="8"/>
  <c r="G72" i="8"/>
  <c r="G70" i="8"/>
  <c r="G69" i="8"/>
  <c r="G67" i="8"/>
  <c r="G65" i="8"/>
  <c r="G63" i="8"/>
  <c r="G61" i="8"/>
  <c r="G68" i="8"/>
  <c r="G66" i="8"/>
  <c r="G64" i="8"/>
  <c r="G62" i="8"/>
  <c r="G59" i="8"/>
  <c r="G57" i="8"/>
  <c r="G60" i="8"/>
  <c r="G56" i="8"/>
  <c r="G52" i="8"/>
  <c r="G58" i="8"/>
  <c r="G55" i="8"/>
  <c r="G53" i="8"/>
  <c r="G51" i="8"/>
  <c r="G49" i="8"/>
  <c r="G47" i="8"/>
  <c r="G54" i="8"/>
  <c r="G48" i="8"/>
  <c r="G46" i="8"/>
  <c r="G45" i="8"/>
  <c r="G44" i="8"/>
  <c r="D72" i="8"/>
  <c r="C107" i="8"/>
  <c r="D70" i="8"/>
  <c r="D69" i="8"/>
  <c r="D68" i="8"/>
  <c r="D66" i="8"/>
  <c r="D64" i="8"/>
  <c r="D62" i="8"/>
  <c r="D59" i="8"/>
  <c r="D67" i="8"/>
  <c r="D65" i="8"/>
  <c r="D63" i="8"/>
  <c r="D61" i="8"/>
  <c r="D60" i="8"/>
  <c r="D56" i="8"/>
  <c r="D57" i="8"/>
  <c r="D53" i="8"/>
  <c r="D58" i="8"/>
  <c r="D55" i="8"/>
  <c r="D52" i="8"/>
  <c r="D54" i="8"/>
  <c r="D48" i="8"/>
  <c r="D51" i="8"/>
  <c r="D49" i="8"/>
  <c r="D47" i="8"/>
  <c r="D46" i="8"/>
  <c r="D71" i="8"/>
  <c r="D45" i="8"/>
  <c r="D44" i="8"/>
  <c r="D50" i="8"/>
  <c r="G140" i="7"/>
  <c r="F210" i="7" s="1"/>
  <c r="G197" i="7"/>
  <c r="E197" i="7"/>
  <c r="E141" i="7"/>
  <c r="D210" i="7"/>
  <c r="G210" i="7"/>
  <c r="H141" i="7"/>
  <c r="C140" i="7"/>
  <c r="D141" i="7"/>
  <c r="D175" i="7" s="1"/>
  <c r="I141" i="7"/>
  <c r="I175" i="7" s="1"/>
  <c r="E210" i="7"/>
  <c r="I103" i="7"/>
  <c r="H103" i="7"/>
  <c r="G103" i="7"/>
  <c r="F103" i="7"/>
  <c r="E103" i="7"/>
  <c r="D103" i="7"/>
  <c r="C103" i="7"/>
  <c r="I209" i="7" l="1"/>
  <c r="H209" i="7" s="1"/>
  <c r="C141" i="7"/>
  <c r="C211" i="7" s="1"/>
  <c r="G141" i="7"/>
  <c r="H176" i="7"/>
  <c r="H173" i="7"/>
  <c r="H171" i="7"/>
  <c r="H169" i="7"/>
  <c r="H167" i="7"/>
  <c r="H165" i="7"/>
  <c r="H164" i="7"/>
  <c r="H162" i="7"/>
  <c r="H161" i="7"/>
  <c r="H159" i="7"/>
  <c r="H158" i="7"/>
  <c r="H156" i="7"/>
  <c r="H152" i="7"/>
  <c r="H151" i="7"/>
  <c r="H149" i="7"/>
  <c r="H148" i="7"/>
  <c r="H172" i="7"/>
  <c r="H170" i="7"/>
  <c r="H168" i="7"/>
  <c r="H166" i="7"/>
  <c r="H163" i="7"/>
  <c r="H160" i="7"/>
  <c r="H157" i="7"/>
  <c r="H155" i="7"/>
  <c r="H154" i="7"/>
  <c r="H153" i="7"/>
  <c r="H150" i="7"/>
  <c r="H174" i="7"/>
  <c r="E176" i="7"/>
  <c r="D211" i="7"/>
  <c r="E172" i="7"/>
  <c r="E170" i="7"/>
  <c r="E168" i="7"/>
  <c r="E166" i="7"/>
  <c r="E163" i="7"/>
  <c r="E160" i="7"/>
  <c r="E157" i="7"/>
  <c r="E155" i="7"/>
  <c r="E154" i="7"/>
  <c r="D154" i="7" s="1"/>
  <c r="E153" i="7"/>
  <c r="E150" i="7"/>
  <c r="E173" i="7"/>
  <c r="E171" i="7"/>
  <c r="E169" i="7"/>
  <c r="E167" i="7"/>
  <c r="E165" i="7"/>
  <c r="E164" i="7"/>
  <c r="E162" i="7"/>
  <c r="E161" i="7"/>
  <c r="E159" i="7"/>
  <c r="E158" i="7"/>
  <c r="E156" i="7"/>
  <c r="E152" i="7"/>
  <c r="E151" i="7"/>
  <c r="E149" i="7"/>
  <c r="E148" i="7"/>
  <c r="E174" i="7"/>
  <c r="C175" i="7"/>
  <c r="I176" i="7"/>
  <c r="I172" i="7"/>
  <c r="I170" i="7"/>
  <c r="I168" i="7"/>
  <c r="I166" i="7"/>
  <c r="I163" i="7"/>
  <c r="I160" i="7"/>
  <c r="I157" i="7"/>
  <c r="I155" i="7"/>
  <c r="I154" i="7"/>
  <c r="I153" i="7"/>
  <c r="I150" i="7"/>
  <c r="I173" i="7"/>
  <c r="I171" i="7"/>
  <c r="I169" i="7"/>
  <c r="I167" i="7"/>
  <c r="I165" i="7"/>
  <c r="I164" i="7"/>
  <c r="I162" i="7"/>
  <c r="I161" i="7"/>
  <c r="I159" i="7"/>
  <c r="I158" i="7"/>
  <c r="I156" i="7"/>
  <c r="I152" i="7"/>
  <c r="I149" i="7"/>
  <c r="I148" i="7"/>
  <c r="I174" i="7"/>
  <c r="D176" i="7"/>
  <c r="D173" i="7"/>
  <c r="D171" i="7"/>
  <c r="D169" i="7"/>
  <c r="D167" i="7"/>
  <c r="D165" i="7"/>
  <c r="D164" i="7"/>
  <c r="D162" i="7"/>
  <c r="D161" i="7"/>
  <c r="D159" i="7"/>
  <c r="D158" i="7"/>
  <c r="D156" i="7"/>
  <c r="D152" i="7"/>
  <c r="D151" i="7"/>
  <c r="D149" i="7"/>
  <c r="D148" i="7"/>
  <c r="D172" i="7"/>
  <c r="D170" i="7"/>
  <c r="D168" i="7"/>
  <c r="D166" i="7"/>
  <c r="D163" i="7"/>
  <c r="D160" i="7"/>
  <c r="D157" i="7"/>
  <c r="D155" i="7"/>
  <c r="D153" i="7"/>
  <c r="D150" i="7"/>
  <c r="D174" i="7"/>
  <c r="C210" i="7"/>
  <c r="H175" i="7"/>
  <c r="G175" i="7" s="1"/>
  <c r="I102" i="7"/>
  <c r="H102" i="7"/>
  <c r="G102" i="7"/>
  <c r="F102" i="7"/>
  <c r="E102" i="7"/>
  <c r="D102" i="7"/>
  <c r="C102" i="7"/>
  <c r="I101" i="7"/>
  <c r="H101" i="7"/>
  <c r="G101" i="7"/>
  <c r="F101" i="7"/>
  <c r="E101" i="7"/>
  <c r="D101" i="7"/>
  <c r="C101" i="7"/>
  <c r="I100" i="7"/>
  <c r="H100" i="7"/>
  <c r="G100" i="7"/>
  <c r="F100" i="7"/>
  <c r="E100" i="7"/>
  <c r="D100" i="7"/>
  <c r="C100" i="7"/>
  <c r="I99" i="7"/>
  <c r="H99" i="7"/>
  <c r="G99" i="7"/>
  <c r="F99" i="7"/>
  <c r="E99" i="7"/>
  <c r="D99" i="7"/>
  <c r="C99" i="7"/>
  <c r="I98" i="7"/>
  <c r="H98" i="7"/>
  <c r="G98" i="7"/>
  <c r="F98" i="7"/>
  <c r="E98" i="7"/>
  <c r="D98" i="7"/>
  <c r="C98" i="7"/>
  <c r="I97" i="7"/>
  <c r="H97" i="7"/>
  <c r="G97" i="7"/>
  <c r="F97" i="7"/>
  <c r="E97" i="7"/>
  <c r="D97" i="7"/>
  <c r="C97" i="7"/>
  <c r="I96" i="7"/>
  <c r="H96" i="7"/>
  <c r="G96" i="7"/>
  <c r="F96" i="7"/>
  <c r="E96" i="7"/>
  <c r="D96" i="7"/>
  <c r="C96" i="7"/>
  <c r="I95" i="7"/>
  <c r="H95" i="7"/>
  <c r="G95" i="7"/>
  <c r="F95" i="7"/>
  <c r="E95" i="7"/>
  <c r="D95" i="7"/>
  <c r="C95" i="7"/>
  <c r="I94" i="7"/>
  <c r="H94" i="7"/>
  <c r="G94" i="7"/>
  <c r="F94" i="7"/>
  <c r="E94" i="7"/>
  <c r="D94" i="7"/>
  <c r="C94" i="7"/>
  <c r="J20" i="7"/>
  <c r="I20" i="7"/>
  <c r="I18" i="7" s="1"/>
  <c r="H20" i="7"/>
  <c r="H18" i="7" s="1"/>
  <c r="G20" i="7"/>
  <c r="F20" i="7"/>
  <c r="E93" i="7" s="1"/>
  <c r="E20" i="7"/>
  <c r="D20" i="7"/>
  <c r="C20" i="7"/>
  <c r="C18" i="7" s="1"/>
  <c r="I92" i="7"/>
  <c r="H92" i="7"/>
  <c r="G92" i="7"/>
  <c r="F92" i="7"/>
  <c r="E92" i="7"/>
  <c r="D92" i="7"/>
  <c r="C92" i="7"/>
  <c r="J18" i="7"/>
  <c r="G18" i="7"/>
  <c r="E18" i="7"/>
  <c r="I90" i="7"/>
  <c r="H90" i="7"/>
  <c r="G90" i="7"/>
  <c r="F90" i="7"/>
  <c r="E90" i="7"/>
  <c r="D90" i="7"/>
  <c r="C90" i="7"/>
  <c r="I89" i="7"/>
  <c r="H89" i="7"/>
  <c r="G89" i="7"/>
  <c r="F89" i="7"/>
  <c r="E89" i="7"/>
  <c r="D89" i="7"/>
  <c r="C89" i="7"/>
  <c r="J15" i="7"/>
  <c r="I15" i="7"/>
  <c r="H15" i="7"/>
  <c r="G15" i="7"/>
  <c r="F15" i="7"/>
  <c r="E15" i="7"/>
  <c r="D15" i="7"/>
  <c r="C15" i="7"/>
  <c r="I93" i="7" l="1"/>
  <c r="I31" i="7"/>
  <c r="C93" i="7"/>
  <c r="J31" i="7"/>
  <c r="D18" i="7"/>
  <c r="D31" i="7" s="1"/>
  <c r="C104" i="7" s="1"/>
  <c r="C31" i="7"/>
  <c r="H31" i="7"/>
  <c r="F18" i="7"/>
  <c r="F31" i="7" s="1"/>
  <c r="I91" i="7"/>
  <c r="H91" i="7" s="1"/>
  <c r="D93" i="7"/>
  <c r="F93" i="7"/>
  <c r="D91" i="7"/>
  <c r="F91" i="7"/>
  <c r="H93" i="7"/>
  <c r="E31" i="7"/>
  <c r="G31" i="7"/>
  <c r="D88" i="7"/>
  <c r="G88" i="7"/>
  <c r="F88" i="7" s="1"/>
  <c r="G91" i="7"/>
  <c r="G93" i="7"/>
  <c r="C88" i="7"/>
  <c r="E88" i="7"/>
  <c r="I88" i="7"/>
  <c r="H88" i="7" s="1"/>
  <c r="F141" i="7"/>
  <c r="F211" i="7" s="1"/>
  <c r="E211" i="7" s="1"/>
  <c r="G176" i="7"/>
  <c r="G172" i="7"/>
  <c r="G170" i="7"/>
  <c r="G168" i="7"/>
  <c r="G166" i="7"/>
  <c r="G163" i="7"/>
  <c r="G160" i="7"/>
  <c r="G157" i="7"/>
  <c r="G155" i="7"/>
  <c r="G154" i="7"/>
  <c r="G153" i="7"/>
  <c r="G150" i="7"/>
  <c r="G173" i="7"/>
  <c r="G171" i="7"/>
  <c r="G169" i="7"/>
  <c r="G167" i="7"/>
  <c r="G165" i="7"/>
  <c r="G164" i="7"/>
  <c r="G162" i="7"/>
  <c r="G161" i="7"/>
  <c r="G159" i="7"/>
  <c r="G158" i="7"/>
  <c r="G156" i="7"/>
  <c r="G152" i="7"/>
  <c r="G151" i="7"/>
  <c r="G149" i="7"/>
  <c r="G148" i="7"/>
  <c r="G174" i="7"/>
  <c r="C176" i="7"/>
  <c r="C172" i="7"/>
  <c r="C170" i="7"/>
  <c r="C168" i="7"/>
  <c r="C166" i="7"/>
  <c r="C163" i="7"/>
  <c r="C160" i="7"/>
  <c r="I194" i="7" s="1"/>
  <c r="H194" i="7" s="1"/>
  <c r="C157" i="7"/>
  <c r="C155" i="7"/>
  <c r="C153" i="7"/>
  <c r="C150" i="7"/>
  <c r="C173" i="7"/>
  <c r="C171" i="7"/>
  <c r="C169" i="7"/>
  <c r="C167" i="7"/>
  <c r="C165" i="7"/>
  <c r="C164" i="7"/>
  <c r="C162" i="7"/>
  <c r="J127" i="7" s="1"/>
  <c r="J140" i="7" s="1"/>
  <c r="C161" i="7"/>
  <c r="C159" i="7"/>
  <c r="C158" i="7"/>
  <c r="C156" i="7"/>
  <c r="C154" i="7"/>
  <c r="C152" i="7"/>
  <c r="C151" i="7"/>
  <c r="C149" i="7"/>
  <c r="C148" i="7"/>
  <c r="C174" i="7"/>
  <c r="G211" i="7"/>
  <c r="E91" i="7" l="1"/>
  <c r="C91" i="7"/>
  <c r="E104" i="7"/>
  <c r="J141" i="7"/>
  <c r="J175" i="7" s="1"/>
  <c r="I210" i="7"/>
  <c r="H210" i="7" s="1"/>
  <c r="F104" i="7"/>
  <c r="D104" i="7"/>
  <c r="I197" i="7"/>
  <c r="H197" i="7" s="1"/>
  <c r="G104" i="7"/>
  <c r="J171" i="7"/>
  <c r="J169" i="7"/>
  <c r="J165" i="7"/>
  <c r="J164" i="7"/>
  <c r="J162" i="7"/>
  <c r="J158" i="7"/>
  <c r="J156" i="7"/>
  <c r="J152" i="7"/>
  <c r="J149" i="7"/>
  <c r="J148" i="7"/>
  <c r="J172" i="7"/>
  <c r="J166" i="7"/>
  <c r="J163" i="7"/>
  <c r="J160" i="7"/>
  <c r="J157" i="7"/>
  <c r="J155" i="7"/>
  <c r="J154" i="7"/>
  <c r="J150" i="7"/>
  <c r="J174" i="7"/>
  <c r="F176" i="7"/>
  <c r="F173" i="7"/>
  <c r="F171" i="7"/>
  <c r="F169" i="7"/>
  <c r="F167" i="7"/>
  <c r="F165" i="7"/>
  <c r="F164" i="7"/>
  <c r="F162" i="7"/>
  <c r="F161" i="7"/>
  <c r="F159" i="7"/>
  <c r="F158" i="7"/>
  <c r="F156" i="7"/>
  <c r="F152" i="7"/>
  <c r="F151" i="7"/>
  <c r="F149" i="7"/>
  <c r="F148" i="7"/>
  <c r="F172" i="7"/>
  <c r="F170" i="7"/>
  <c r="F168" i="7"/>
  <c r="F166" i="7"/>
  <c r="F163" i="7"/>
  <c r="F160" i="7"/>
  <c r="F157" i="7"/>
  <c r="F155" i="7"/>
  <c r="F154" i="7"/>
  <c r="F153" i="7"/>
  <c r="F150" i="7"/>
  <c r="F174" i="7"/>
  <c r="F175" i="7"/>
  <c r="J14" i="7"/>
  <c r="I14" i="7"/>
  <c r="H14" i="7"/>
  <c r="G14" i="7"/>
  <c r="F14" i="7"/>
  <c r="E14" i="7"/>
  <c r="D14" i="7"/>
  <c r="C14" i="7"/>
  <c r="I86" i="7"/>
  <c r="H86" i="7"/>
  <c r="G86" i="7"/>
  <c r="F86" i="7"/>
  <c r="E86" i="7"/>
  <c r="D86" i="7"/>
  <c r="C86" i="7"/>
  <c r="I85" i="7"/>
  <c r="H85" i="7"/>
  <c r="G85" i="7"/>
  <c r="F85" i="7"/>
  <c r="E85" i="7"/>
  <c r="D85" i="7"/>
  <c r="C85" i="7"/>
  <c r="I84" i="7"/>
  <c r="H84" i="7"/>
  <c r="G84" i="7"/>
  <c r="F84" i="7"/>
  <c r="E84" i="7"/>
  <c r="D84" i="7"/>
  <c r="C84" i="7"/>
  <c r="I82" i="7"/>
  <c r="H82" i="7"/>
  <c r="G82" i="7"/>
  <c r="F82" i="7"/>
  <c r="E82" i="7"/>
  <c r="D82" i="7"/>
  <c r="C82" i="7"/>
  <c r="I81" i="7"/>
  <c r="H81" i="7"/>
  <c r="G81" i="7"/>
  <c r="F81" i="7"/>
  <c r="E81" i="7"/>
  <c r="D81" i="7"/>
  <c r="C81" i="7"/>
  <c r="I80" i="7"/>
  <c r="H80" i="7"/>
  <c r="G80" i="7"/>
  <c r="F80" i="7"/>
  <c r="E80" i="7"/>
  <c r="D80" i="7"/>
  <c r="C80" i="7"/>
  <c r="I79" i="7"/>
  <c r="H79" i="7"/>
  <c r="G79" i="7"/>
  <c r="F79" i="7"/>
  <c r="E79" i="7"/>
  <c r="D79" i="7"/>
  <c r="C79" i="7"/>
  <c r="I78" i="7"/>
  <c r="H78" i="7"/>
  <c r="G78" i="7"/>
  <c r="F78" i="7"/>
  <c r="E78" i="7"/>
  <c r="D78" i="7"/>
  <c r="C78" i="7"/>
  <c r="J4" i="7"/>
  <c r="J10" i="7" s="1"/>
  <c r="I4" i="7"/>
  <c r="I10" i="7" s="1"/>
  <c r="H4" i="7"/>
  <c r="H10" i="7" s="1"/>
  <c r="G4" i="7"/>
  <c r="G10" i="7" s="1"/>
  <c r="F4" i="7"/>
  <c r="E4" i="7"/>
  <c r="D4" i="7"/>
  <c r="D10" i="7" s="1"/>
  <c r="C4" i="7"/>
  <c r="J167" i="7" l="1"/>
  <c r="J151" i="7"/>
  <c r="I151" i="7" s="1"/>
  <c r="J168" i="7"/>
  <c r="J159" i="7"/>
  <c r="J173" i="7"/>
  <c r="E77" i="7"/>
  <c r="J153" i="7"/>
  <c r="J170" i="7"/>
  <c r="J161" i="7"/>
  <c r="I211" i="7"/>
  <c r="H211" i="7" s="1"/>
  <c r="D77" i="7"/>
  <c r="C77" i="7" s="1"/>
  <c r="J176" i="7"/>
  <c r="D32" i="7"/>
  <c r="D47" i="7" s="1"/>
  <c r="H32" i="7"/>
  <c r="H41" i="7" s="1"/>
  <c r="G83" i="7"/>
  <c r="H47" i="7"/>
  <c r="J32" i="7"/>
  <c r="I83" i="7"/>
  <c r="H83" i="7" s="1"/>
  <c r="F10" i="7"/>
  <c r="G32" i="7"/>
  <c r="G47" i="7" s="1"/>
  <c r="I32" i="7"/>
  <c r="I47" i="7" s="1"/>
  <c r="G51" i="7"/>
  <c r="F87" i="7"/>
  <c r="D41" i="7"/>
  <c r="J41" i="7"/>
  <c r="G77" i="7"/>
  <c r="C10" i="7"/>
  <c r="E10" i="7"/>
  <c r="I51" i="7"/>
  <c r="E87" i="7"/>
  <c r="D87" i="7" s="1"/>
  <c r="C87" i="7" s="1"/>
  <c r="I87" i="7"/>
  <c r="H87" i="7" s="1"/>
  <c r="G87" i="7" s="1"/>
  <c r="J51" i="7"/>
  <c r="F77" i="7"/>
  <c r="D51" i="7"/>
  <c r="Q28" i="4"/>
  <c r="P28" i="4"/>
  <c r="O28" i="4"/>
  <c r="N28" i="4"/>
  <c r="M28" i="4"/>
  <c r="L28" i="4"/>
  <c r="K28" i="4"/>
  <c r="H51" i="7" l="1"/>
  <c r="I41" i="7"/>
  <c r="G41" i="7"/>
  <c r="E32" i="7"/>
  <c r="E47" i="7" s="1"/>
  <c r="D83" i="7"/>
  <c r="F32" i="7"/>
  <c r="F47" i="7" s="1"/>
  <c r="E83" i="7"/>
  <c r="I105" i="7"/>
  <c r="H105" i="7" s="1"/>
  <c r="J69" i="7"/>
  <c r="J67" i="7"/>
  <c r="J66" i="7"/>
  <c r="J64" i="7"/>
  <c r="J62" i="7"/>
  <c r="J60" i="7"/>
  <c r="J58" i="7"/>
  <c r="J56" i="7"/>
  <c r="J53" i="7"/>
  <c r="J65" i="7"/>
  <c r="J63" i="7"/>
  <c r="J61" i="7"/>
  <c r="J59" i="7"/>
  <c r="J54" i="7"/>
  <c r="J68" i="7"/>
  <c r="J52" i="7"/>
  <c r="J55" i="7"/>
  <c r="J57" i="7"/>
  <c r="J49" i="7"/>
  <c r="J45" i="7"/>
  <c r="J43" i="7"/>
  <c r="J50" i="7"/>
  <c r="J48" i="7"/>
  <c r="J46" i="7"/>
  <c r="J44" i="7"/>
  <c r="J42" i="7"/>
  <c r="D69" i="7"/>
  <c r="D67" i="7"/>
  <c r="D66" i="7"/>
  <c r="D64" i="7"/>
  <c r="D62" i="7"/>
  <c r="D60" i="7"/>
  <c r="D58" i="7"/>
  <c r="D56" i="7"/>
  <c r="D53" i="7"/>
  <c r="D65" i="7"/>
  <c r="D63" i="7"/>
  <c r="D61" i="7"/>
  <c r="D59" i="7"/>
  <c r="D54" i="7"/>
  <c r="D52" i="7"/>
  <c r="D55" i="7"/>
  <c r="D57" i="7"/>
  <c r="D49" i="7"/>
  <c r="D45" i="7"/>
  <c r="D43" i="7"/>
  <c r="D50" i="7"/>
  <c r="D48" i="7"/>
  <c r="D46" i="7"/>
  <c r="D44" i="7"/>
  <c r="D42" i="7"/>
  <c r="F83" i="7"/>
  <c r="C32" i="7"/>
  <c r="I69" i="7"/>
  <c r="I67" i="7"/>
  <c r="I65" i="7"/>
  <c r="I63" i="7"/>
  <c r="I61" i="7"/>
  <c r="I59" i="7"/>
  <c r="I54" i="7"/>
  <c r="I66" i="7"/>
  <c r="I64" i="7"/>
  <c r="I62" i="7"/>
  <c r="I60" i="7"/>
  <c r="I58" i="7"/>
  <c r="I56" i="7"/>
  <c r="I53" i="7"/>
  <c r="I55" i="7"/>
  <c r="I68" i="7"/>
  <c r="I52" i="7"/>
  <c r="I57" i="7"/>
  <c r="I50" i="7"/>
  <c r="I48" i="7"/>
  <c r="I46" i="7"/>
  <c r="I44" i="7"/>
  <c r="I42" i="7"/>
  <c r="I49" i="7"/>
  <c r="I45" i="7"/>
  <c r="I43" i="7"/>
  <c r="G69" i="7"/>
  <c r="G67" i="7"/>
  <c r="G65" i="7"/>
  <c r="G63" i="7"/>
  <c r="G61" i="7"/>
  <c r="G59" i="7"/>
  <c r="G54" i="7"/>
  <c r="G66" i="7"/>
  <c r="G64" i="7"/>
  <c r="G62" i="7"/>
  <c r="G60" i="7"/>
  <c r="G58" i="7"/>
  <c r="G56" i="7"/>
  <c r="G53" i="7"/>
  <c r="G55" i="7"/>
  <c r="G52" i="7"/>
  <c r="G50" i="7"/>
  <c r="G48" i="7"/>
  <c r="G46" i="7"/>
  <c r="G44" i="7"/>
  <c r="G42" i="7"/>
  <c r="G68" i="7"/>
  <c r="G49" i="7"/>
  <c r="G45" i="7"/>
  <c r="G43" i="7"/>
  <c r="G105" i="7"/>
  <c r="H69" i="7"/>
  <c r="H67" i="7"/>
  <c r="H66" i="7"/>
  <c r="H64" i="7"/>
  <c r="H62" i="7"/>
  <c r="H60" i="7"/>
  <c r="H58" i="7"/>
  <c r="H56" i="7"/>
  <c r="H53" i="7"/>
  <c r="H65" i="7"/>
  <c r="H63" i="7"/>
  <c r="H61" i="7"/>
  <c r="H59" i="7"/>
  <c r="H54" i="7"/>
  <c r="H55" i="7"/>
  <c r="H57" i="7"/>
  <c r="G57" i="7" s="1"/>
  <c r="H68" i="7"/>
  <c r="H52" i="7"/>
  <c r="H49" i="7"/>
  <c r="H45" i="7"/>
  <c r="H43" i="7"/>
  <c r="H50" i="7"/>
  <c r="H48" i="7"/>
  <c r="H46" i="7"/>
  <c r="H44" i="7"/>
  <c r="H42" i="7"/>
  <c r="C83" i="7"/>
  <c r="J47" i="7" s="1"/>
  <c r="J26" i="4"/>
  <c r="I26" i="4"/>
  <c r="H26" i="4"/>
  <c r="G26" i="4"/>
  <c r="F26" i="4"/>
  <c r="E26" i="4"/>
  <c r="L26" i="4" s="1"/>
  <c r="D26" i="4"/>
  <c r="C26" i="4"/>
  <c r="K26" i="4" l="1"/>
  <c r="M26" i="4"/>
  <c r="F105" i="7"/>
  <c r="N26" i="4"/>
  <c r="O26" i="4"/>
  <c r="I104" i="7"/>
  <c r="H104" i="7" s="1"/>
  <c r="C69" i="7"/>
  <c r="C67" i="7"/>
  <c r="C65" i="7"/>
  <c r="C63" i="7"/>
  <c r="C61" i="7"/>
  <c r="C59" i="7"/>
  <c r="C54" i="7"/>
  <c r="C66" i="7"/>
  <c r="C64" i="7"/>
  <c r="C62" i="7"/>
  <c r="C60" i="7"/>
  <c r="C58" i="7"/>
  <c r="C56" i="7"/>
  <c r="C53" i="7"/>
  <c r="C57" i="7"/>
  <c r="C68" i="7"/>
  <c r="C52" i="7"/>
  <c r="C50" i="7"/>
  <c r="C48" i="7"/>
  <c r="C46" i="7"/>
  <c r="C44" i="7"/>
  <c r="C42" i="7"/>
  <c r="I77" i="7" s="1"/>
  <c r="H77" i="7" s="1"/>
  <c r="C49" i="7"/>
  <c r="C45" i="7"/>
  <c r="C43" i="7"/>
  <c r="C41" i="7"/>
  <c r="C51" i="7"/>
  <c r="E69" i="7"/>
  <c r="D105" i="7"/>
  <c r="E67" i="7"/>
  <c r="E65" i="7"/>
  <c r="E63" i="7"/>
  <c r="E61" i="7"/>
  <c r="E59" i="7"/>
  <c r="E54" i="7"/>
  <c r="E66" i="7"/>
  <c r="E64" i="7"/>
  <c r="E62" i="7"/>
  <c r="E60" i="7"/>
  <c r="E58" i="7"/>
  <c r="E56" i="7"/>
  <c r="E53" i="7"/>
  <c r="E52" i="7"/>
  <c r="E57" i="7"/>
  <c r="E50" i="7"/>
  <c r="E48" i="7"/>
  <c r="E46" i="7"/>
  <c r="E44" i="7"/>
  <c r="E42" i="7"/>
  <c r="E68" i="7"/>
  <c r="D68" i="7" s="1"/>
  <c r="E49" i="7"/>
  <c r="E45" i="7"/>
  <c r="E43" i="7"/>
  <c r="E41" i="7"/>
  <c r="E51" i="7"/>
  <c r="E105" i="7"/>
  <c r="F69" i="7"/>
  <c r="F67" i="7"/>
  <c r="F66" i="7"/>
  <c r="F64" i="7"/>
  <c r="F62" i="7"/>
  <c r="F60" i="7"/>
  <c r="F58" i="7"/>
  <c r="F56" i="7"/>
  <c r="F53" i="7"/>
  <c r="F65" i="7"/>
  <c r="F63" i="7"/>
  <c r="F61" i="7"/>
  <c r="F59" i="7"/>
  <c r="F54" i="7"/>
  <c r="F55" i="7"/>
  <c r="E55" i="7" s="1"/>
  <c r="F68" i="7"/>
  <c r="F52" i="7"/>
  <c r="F57" i="7"/>
  <c r="F49" i="7"/>
  <c r="F45" i="7"/>
  <c r="F43" i="7"/>
  <c r="F50" i="7"/>
  <c r="F48" i="7"/>
  <c r="F46" i="7"/>
  <c r="F44" i="7"/>
  <c r="F42" i="7"/>
  <c r="F41" i="7"/>
  <c r="F51" i="7"/>
  <c r="C47" i="7"/>
  <c r="C55" i="7"/>
  <c r="C105" i="7"/>
  <c r="Q25" i="4"/>
  <c r="P25" i="4"/>
  <c r="O25" i="4"/>
  <c r="N25" i="4"/>
  <c r="M25" i="4"/>
  <c r="L25" i="4"/>
  <c r="K25" i="4"/>
  <c r="J24" i="4"/>
  <c r="Q24" i="4" s="1"/>
  <c r="I24" i="4"/>
  <c r="H24" i="4"/>
  <c r="G24" i="4"/>
  <c r="O24" i="4" s="1"/>
  <c r="F24" i="4"/>
  <c r="N24" i="4" s="1"/>
  <c r="E24" i="4"/>
  <c r="D24" i="4"/>
  <c r="C24" i="4"/>
  <c r="K24" i="4" s="1"/>
  <c r="Q23" i="4"/>
  <c r="P23" i="4"/>
  <c r="O23" i="4"/>
  <c r="N23" i="4"/>
  <c r="M23" i="4"/>
  <c r="L23" i="4"/>
  <c r="K23" i="4"/>
  <c r="Q22" i="4"/>
  <c r="P22" i="4"/>
  <c r="O22" i="4"/>
  <c r="N22" i="4"/>
  <c r="M22" i="4"/>
  <c r="L22" i="4"/>
  <c r="K22" i="4"/>
  <c r="Q21" i="4"/>
  <c r="P21" i="4"/>
  <c r="O21" i="4"/>
  <c r="N21" i="4"/>
  <c r="M21" i="4"/>
  <c r="L21" i="4"/>
  <c r="K21" i="4"/>
  <c r="Q11" i="4"/>
  <c r="P11" i="4"/>
  <c r="O11" i="4"/>
  <c r="N11" i="4"/>
  <c r="M11" i="4"/>
  <c r="L11" i="4"/>
  <c r="K11" i="4"/>
  <c r="I8" i="14" l="1"/>
  <c r="I142" i="7"/>
  <c r="I27" i="4"/>
  <c r="I30" i="4" s="1"/>
  <c r="I29" i="4"/>
  <c r="H8" i="14"/>
  <c r="H142" i="7"/>
  <c r="G212" i="7" s="1"/>
  <c r="H27" i="4"/>
  <c r="H29" i="4"/>
  <c r="D8" i="14"/>
  <c r="D142" i="7"/>
  <c r="D29" i="4"/>
  <c r="K29" i="4" s="1"/>
  <c r="D27" i="4"/>
  <c r="L24" i="4"/>
  <c r="F8" i="14"/>
  <c r="F142" i="7"/>
  <c r="F27" i="4"/>
  <c r="F29" i="4"/>
  <c r="G8" i="14"/>
  <c r="G142" i="7"/>
  <c r="G27" i="4"/>
  <c r="G29" i="4"/>
  <c r="N29" i="4" s="1"/>
  <c r="P24" i="4"/>
  <c r="J8" i="14"/>
  <c r="J142" i="7"/>
  <c r="I212" i="7" s="1"/>
  <c r="J29" i="4"/>
  <c r="J27" i="4"/>
  <c r="C8" i="14"/>
  <c r="C142" i="7"/>
  <c r="C29" i="4"/>
  <c r="C143" i="7" s="1"/>
  <c r="C27" i="4"/>
  <c r="E8" i="14"/>
  <c r="E142" i="7"/>
  <c r="D212" i="7" s="1"/>
  <c r="C212" i="7" s="1"/>
  <c r="E27" i="4"/>
  <c r="E29" i="4"/>
  <c r="M24" i="4"/>
  <c r="P9" i="4"/>
  <c r="O9" i="4" s="1"/>
  <c r="L9" i="4"/>
  <c r="J9" i="4"/>
  <c r="I9" i="4"/>
  <c r="H9" i="4"/>
  <c r="G9" i="4"/>
  <c r="F9" i="4"/>
  <c r="E9" i="4"/>
  <c r="D9" i="4"/>
  <c r="C9" i="4"/>
  <c r="Q8" i="4"/>
  <c r="P8" i="4"/>
  <c r="O8" i="4"/>
  <c r="N8" i="4"/>
  <c r="M8" i="4"/>
  <c r="L8" i="4"/>
  <c r="K8" i="4"/>
  <c r="J7" i="4"/>
  <c r="I7" i="4"/>
  <c r="H7" i="4"/>
  <c r="G7" i="4"/>
  <c r="N7" i="4" s="1"/>
  <c r="F7" i="4"/>
  <c r="E7" i="4"/>
  <c r="D7" i="4"/>
  <c r="K7" i="4" s="1"/>
  <c r="C7" i="4"/>
  <c r="Q6" i="4"/>
  <c r="P6" i="4"/>
  <c r="O6" i="4"/>
  <c r="N6" i="4"/>
  <c r="M6" i="4"/>
  <c r="L6" i="4"/>
  <c r="K6" i="4"/>
  <c r="Q5" i="4"/>
  <c r="P5" i="4"/>
  <c r="O5" i="4"/>
  <c r="N5" i="4"/>
  <c r="M5" i="4"/>
  <c r="L5" i="4"/>
  <c r="K5" i="4"/>
  <c r="Q4" i="4"/>
  <c r="P4" i="4"/>
  <c r="O4" i="4"/>
  <c r="N4" i="4"/>
  <c r="M4" i="4"/>
  <c r="L4" i="4"/>
  <c r="K4" i="4"/>
  <c r="H7" i="14" l="1"/>
  <c r="H33" i="7"/>
  <c r="H12" i="4"/>
  <c r="H10" i="4"/>
  <c r="I7" i="14"/>
  <c r="I33" i="7"/>
  <c r="H106" i="7" s="1"/>
  <c r="I10" i="4"/>
  <c r="I12" i="4"/>
  <c r="K9" i="4"/>
  <c r="H144" i="8"/>
  <c r="G221" i="8" s="1"/>
  <c r="O27" i="4"/>
  <c r="H30" i="4"/>
  <c r="J7" i="14"/>
  <c r="J33" i="7"/>
  <c r="I106" i="7" s="1"/>
  <c r="J10" i="4"/>
  <c r="J12" i="4"/>
  <c r="Q12" i="4" s="1"/>
  <c r="N9" i="4"/>
  <c r="M9" i="4" s="1"/>
  <c r="Q26" i="4"/>
  <c r="P26" i="4" s="1"/>
  <c r="C144" i="8"/>
  <c r="C30" i="4"/>
  <c r="C7" i="14"/>
  <c r="C33" i="7"/>
  <c r="C12" i="4"/>
  <c r="C10" i="4"/>
  <c r="P7" i="4"/>
  <c r="F144" i="8"/>
  <c r="M27" i="4"/>
  <c r="F30" i="4"/>
  <c r="D7" i="14"/>
  <c r="D33" i="7"/>
  <c r="D12" i="4"/>
  <c r="K12" i="4" s="1"/>
  <c r="D10" i="4"/>
  <c r="G144" i="8"/>
  <c r="N27" i="4"/>
  <c r="G30" i="4"/>
  <c r="D144" i="8"/>
  <c r="C221" i="8" s="1"/>
  <c r="J144" i="8" s="1"/>
  <c r="D30" i="4"/>
  <c r="K27" i="4"/>
  <c r="E7" i="14"/>
  <c r="E33" i="7"/>
  <c r="D106" i="7" s="1"/>
  <c r="C106" i="7" s="1"/>
  <c r="E10" i="4"/>
  <c r="E12" i="4"/>
  <c r="M7" i="4"/>
  <c r="F7" i="14"/>
  <c r="F33" i="7"/>
  <c r="F10" i="4"/>
  <c r="F12" i="4"/>
  <c r="L29" i="4"/>
  <c r="Q27" i="4"/>
  <c r="P27" i="4" s="1"/>
  <c r="J30" i="4"/>
  <c r="Q30" i="4" s="1"/>
  <c r="H212" i="7"/>
  <c r="H143" i="7"/>
  <c r="O29" i="4"/>
  <c r="Q7" i="4"/>
  <c r="E212" i="7"/>
  <c r="L7" i="4"/>
  <c r="P29" i="4"/>
  <c r="F212" i="7"/>
  <c r="I15" i="14"/>
  <c r="I145" i="8"/>
  <c r="P30" i="4"/>
  <c r="G7" i="14"/>
  <c r="G33" i="7"/>
  <c r="F106" i="7" s="1"/>
  <c r="G12" i="4"/>
  <c r="N12" i="4" s="1"/>
  <c r="G10" i="4"/>
  <c r="O7" i="4"/>
  <c r="E144" i="8"/>
  <c r="E30" i="4"/>
  <c r="L27" i="4"/>
  <c r="J143" i="7"/>
  <c r="Q29" i="4"/>
  <c r="M29" i="4"/>
  <c r="F34" i="7" l="1"/>
  <c r="M12" i="4"/>
  <c r="J13" i="4"/>
  <c r="Q10" i="4"/>
  <c r="I13" i="4"/>
  <c r="P10" i="4"/>
  <c r="I143" i="7"/>
  <c r="I213" i="7"/>
  <c r="H213" i="7" s="1"/>
  <c r="F33" i="8"/>
  <c r="M10" i="4"/>
  <c r="F13" i="4"/>
  <c r="Q9" i="4"/>
  <c r="C33" i="8"/>
  <c r="D15" i="14"/>
  <c r="D145" i="8"/>
  <c r="K30" i="4"/>
  <c r="E15" i="14"/>
  <c r="E145" i="8"/>
  <c r="L30" i="4"/>
  <c r="I144" i="8"/>
  <c r="I221" i="8" s="1"/>
  <c r="H221" i="8" s="1"/>
  <c r="C15" i="14"/>
  <c r="C145" i="8"/>
  <c r="H33" i="8"/>
  <c r="G108" i="8" s="1"/>
  <c r="H13" i="4"/>
  <c r="O10" i="4"/>
  <c r="G15" i="14"/>
  <c r="G145" i="8"/>
  <c r="F222" i="8" s="1"/>
  <c r="N30" i="4"/>
  <c r="E221" i="8"/>
  <c r="G106" i="7"/>
  <c r="D33" i="8"/>
  <c r="D13" i="4"/>
  <c r="K10" i="4"/>
  <c r="I34" i="7"/>
  <c r="P12" i="4"/>
  <c r="E106" i="7"/>
  <c r="G143" i="7"/>
  <c r="G213" i="7"/>
  <c r="F15" i="14"/>
  <c r="F145" i="8"/>
  <c r="M30" i="4"/>
  <c r="H15" i="14"/>
  <c r="H145" i="8"/>
  <c r="G222" i="8" s="1"/>
  <c r="O30" i="4"/>
  <c r="D221" i="8"/>
  <c r="H34" i="7"/>
  <c r="O12" i="4"/>
  <c r="E34" i="7"/>
  <c r="D34" i="7" s="1"/>
  <c r="C34" i="7" s="1"/>
  <c r="L12" i="4"/>
  <c r="G33" i="8"/>
  <c r="F108" i="8" s="1"/>
  <c r="G13" i="4"/>
  <c r="N10" i="4"/>
  <c r="E33" i="8"/>
  <c r="L10" i="4"/>
  <c r="E13" i="4"/>
  <c r="F221" i="8"/>
  <c r="E14" i="14" l="1"/>
  <c r="E34" i="8"/>
  <c r="L13" i="4"/>
  <c r="F143" i="7"/>
  <c r="F213" i="7"/>
  <c r="I14" i="14"/>
  <c r="I34" i="8"/>
  <c r="H109" i="8" s="1"/>
  <c r="P13" i="4"/>
  <c r="G34" i="7"/>
  <c r="F107" i="7" s="1"/>
  <c r="G107" i="7"/>
  <c r="G14" i="14"/>
  <c r="G34" i="8"/>
  <c r="F109" i="8" s="1"/>
  <c r="N13" i="4"/>
  <c r="C222" i="8"/>
  <c r="J145" i="8" s="1"/>
  <c r="I222" i="8" s="1"/>
  <c r="H222" i="8" s="1"/>
  <c r="D108" i="8"/>
  <c r="C108" i="8" s="1"/>
  <c r="J33" i="8" s="1"/>
  <c r="I107" i="7"/>
  <c r="H107" i="7" s="1"/>
  <c r="F14" i="14"/>
  <c r="F34" i="8"/>
  <c r="E109" i="8" s="1"/>
  <c r="M13" i="4"/>
  <c r="J14" i="14"/>
  <c r="J34" i="8"/>
  <c r="Q13" i="4"/>
  <c r="D222" i="8"/>
  <c r="E222" i="8"/>
  <c r="C13" i="4"/>
  <c r="D14" i="14"/>
  <c r="D34" i="8"/>
  <c r="K13" i="4"/>
  <c r="H14" i="14"/>
  <c r="H34" i="8"/>
  <c r="G109" i="8" s="1"/>
  <c r="O13" i="4"/>
  <c r="E108" i="8"/>
  <c r="E107" i="7"/>
  <c r="D107" i="7" s="1"/>
  <c r="C107" i="7" s="1"/>
  <c r="J34" i="7" s="1"/>
  <c r="I33" i="8" l="1"/>
  <c r="I108" i="8"/>
  <c r="H108" i="8" s="1"/>
  <c r="D109" i="8"/>
  <c r="I109" i="8"/>
  <c r="E143" i="7"/>
  <c r="E213" i="7"/>
  <c r="C14" i="14"/>
  <c r="C34" i="8"/>
  <c r="C109" i="8" s="1"/>
  <c r="D143" i="7" l="1"/>
  <c r="D213" i="7"/>
  <c r="C213" i="7" s="1"/>
</calcChain>
</file>

<file path=xl/sharedStrings.xml><?xml version="1.0" encoding="utf-8"?>
<sst xmlns="http://schemas.openxmlformats.org/spreadsheetml/2006/main" count="843" uniqueCount="162">
  <si>
    <t>Crops</t>
  </si>
  <si>
    <t>Livestock</t>
  </si>
  <si>
    <t>Manufacturing</t>
  </si>
  <si>
    <t>Construction</t>
  </si>
  <si>
    <t>Transport by means other than Railways</t>
  </si>
  <si>
    <t>7.2.1</t>
  </si>
  <si>
    <t>Road transport</t>
  </si>
  <si>
    <t>7.2.2</t>
  </si>
  <si>
    <t>Water transport</t>
  </si>
  <si>
    <t>7.2.3</t>
  </si>
  <si>
    <t>Air transport</t>
  </si>
  <si>
    <t>7.2.4</t>
  </si>
  <si>
    <t>Storage</t>
  </si>
  <si>
    <t>Other Services</t>
  </si>
  <si>
    <t xml:space="preserve">2011-12 </t>
  </si>
  <si>
    <t>Sl. No.</t>
  </si>
  <si>
    <t>2012-13</t>
  </si>
  <si>
    <t>2013-14</t>
  </si>
  <si>
    <t>2014-15</t>
  </si>
  <si>
    <t>2015-16</t>
  </si>
  <si>
    <t>Railways</t>
  </si>
  <si>
    <t>Population (Lakh)</t>
  </si>
  <si>
    <t>Item</t>
  </si>
  <si>
    <t>2011-12</t>
  </si>
  <si>
    <t>1.  </t>
  </si>
  <si>
    <t>Gross State Value Added at basic prices</t>
  </si>
  <si>
    <t>2.  </t>
  </si>
  <si>
    <t>Taxes on Products</t>
  </si>
  <si>
    <t>3.  </t>
  </si>
  <si>
    <t>Less Subsidies on Products</t>
  </si>
  <si>
    <t>4.  </t>
  </si>
  <si>
    <t>Gross State Domestic Product (1+2-3)</t>
  </si>
  <si>
    <t>5.  </t>
  </si>
  <si>
    <t>Consumption of Fixed Capital</t>
  </si>
  <si>
    <t>6.  </t>
  </si>
  <si>
    <t>Net State Value Added at basic prices (1-5)</t>
  </si>
  <si>
    <t>7.  </t>
  </si>
  <si>
    <t>Net State Domestic Product (4-5)</t>
  </si>
  <si>
    <t>8.  </t>
  </si>
  <si>
    <t>9.  </t>
  </si>
  <si>
    <t>(Rs. in Lakh)</t>
  </si>
  <si>
    <t>Per Capita Net State Domestic Product (Rupees)</t>
  </si>
  <si>
    <t>Economic Activity</t>
  </si>
  <si>
    <t>Percentage Share</t>
  </si>
  <si>
    <t>1.       </t>
  </si>
  <si>
    <t>2.       </t>
  </si>
  <si>
    <t>3.       </t>
  </si>
  <si>
    <t>4.       </t>
  </si>
  <si>
    <t>5.       </t>
  </si>
  <si>
    <t>6.       </t>
  </si>
  <si>
    <t>7.       </t>
  </si>
  <si>
    <t>8.       </t>
  </si>
  <si>
    <t>9.       </t>
  </si>
  <si>
    <t>10.   </t>
  </si>
  <si>
    <t>11.   </t>
  </si>
  <si>
    <t>Growth over previous year</t>
  </si>
  <si>
    <t>Growth over previous year (in %)</t>
  </si>
  <si>
    <t>Electricity, Gas, Water Supply &amp; Other Utility Services</t>
  </si>
  <si>
    <t>Financial Services</t>
  </si>
  <si>
    <t>Statement 2.1.0: Gross State Value Added by economic activity at current basic prices</t>
  </si>
  <si>
    <t>Statement 2.1.1: Gross State Value Added by economic activity at current basic prices</t>
  </si>
  <si>
    <t>Statement 2.1.2: Gross State Value Added by economic activity at current basic prices</t>
  </si>
  <si>
    <t>Statement 2.2.2: Gross State Value Added by economic activity at constant (2011-12) basic prices</t>
  </si>
  <si>
    <t>Statement 2.2.1: Gross State Value Added by economic activity at constant (2011-12) basic prices</t>
  </si>
  <si>
    <t>Statement 2.2.0: Gross State Value Added by economic activity at constant (2011-12) basic prices</t>
  </si>
  <si>
    <t>Statement 3.1.0: Net State Value Added by economic activity at current basic prices</t>
  </si>
  <si>
    <t>Statement 3.1.1: Net State Value Added by economic activity at current basic prices</t>
  </si>
  <si>
    <t>Statement 3.1.2: Net State Value Added by economic activity at current basic prices</t>
  </si>
  <si>
    <t>Statement 3.2.0: Net State Value Added by economic activity at constant (2011-12) basic prices</t>
  </si>
  <si>
    <t>Statement 3.2.1: Net State Value Added by economic activity at constant (2011-12) basic prices</t>
  </si>
  <si>
    <t>Statement 3.2.2: Net State Value Added by economic activity at constant (2011-12) basic prices</t>
  </si>
  <si>
    <t>Gross State Domestic Product</t>
  </si>
  <si>
    <t>Net State Domestic Product</t>
  </si>
  <si>
    <t>Per capita NSDP</t>
  </si>
  <si>
    <t>Agriculture, Forestry and Fishing</t>
  </si>
  <si>
    <t>Forestry and Logging</t>
  </si>
  <si>
    <t>Fishing and Aquaculture</t>
  </si>
  <si>
    <t>Mining and Quarrying</t>
  </si>
  <si>
    <t>Trade, Repair, Hotels and Restaurants</t>
  </si>
  <si>
    <t>Trade &amp; Repair Services</t>
  </si>
  <si>
    <t>Hotels &amp; Restaurants</t>
  </si>
  <si>
    <t>Transport, Storage, Communication &amp; Services related to Broadcasting</t>
  </si>
  <si>
    <t>Services Incidental to Transport</t>
  </si>
  <si>
    <t>Communication &amp; Services related to Broadcasting</t>
  </si>
  <si>
    <t>Real estate, Ownership of Dwelling &amp; Professional Services</t>
  </si>
  <si>
    <t>Public Administration and Defence</t>
  </si>
  <si>
    <t>TOTAL GSVA at Basic Prices</t>
  </si>
  <si>
    <t>TOTAL NSVA at Basic Prices</t>
  </si>
  <si>
    <t xml:space="preserve">10.            </t>
  </si>
  <si>
    <t>Primary</t>
  </si>
  <si>
    <t>Secondary</t>
  </si>
  <si>
    <t>Tertiary</t>
  </si>
  <si>
    <r>
      <rPr>
        <b/>
        <sz val="11"/>
        <color theme="1"/>
        <rFont val="Calibri"/>
        <family val="2"/>
        <scheme val="minor"/>
      </rPr>
      <t>Rs.</t>
    </r>
    <r>
      <rPr>
        <b/>
        <sz val="11"/>
        <color theme="1"/>
        <rFont val="Arial"/>
        <family val="2"/>
      </rPr>
      <t xml:space="preserve"> </t>
    </r>
    <r>
      <rPr>
        <b/>
        <sz val="11"/>
        <color rgb="FF000000"/>
        <rFont val="Calibri"/>
        <family val="2"/>
        <scheme val="minor"/>
      </rPr>
      <t>Lakh</t>
    </r>
  </si>
  <si>
    <t>2016-17</t>
  </si>
  <si>
    <t>Per Capita Gross State Domestic Product (Rupees)</t>
  </si>
  <si>
    <t>Per capita GSDP</t>
  </si>
  <si>
    <t>10.  </t>
  </si>
  <si>
    <t>GSDP At current prices</t>
  </si>
  <si>
    <t>GSDP At 2011-12 prices</t>
  </si>
  <si>
    <t>Per capita NSDP At current prices</t>
  </si>
  <si>
    <t>Per capita NSDP At 2011-12 prices</t>
  </si>
  <si>
    <t>2017-18</t>
  </si>
  <si>
    <t>Per capita GSDP (Rupees)</t>
  </si>
  <si>
    <t>Per capita NSDP (Rupees)</t>
  </si>
  <si>
    <t>2018-19</t>
  </si>
  <si>
    <t>2016-17 (2nd R)</t>
  </si>
  <si>
    <t>2017-18 (1st R)</t>
  </si>
  <si>
    <t>2018-19
(A)</t>
  </si>
  <si>
    <t>2015-16 (3rd R)</t>
  </si>
  <si>
    <t xml:space="preserve">2014-15 </t>
  </si>
  <si>
    <t xml:space="preserve">2013-14 </t>
  </si>
  <si>
    <t xml:space="preserve">2012-13 </t>
  </si>
  <si>
    <t>Rs. In Crore</t>
  </si>
  <si>
    <t>In Rupees</t>
  </si>
  <si>
    <t>Statement 1.1: Key aggregates of State Domestic Product at current prices</t>
  </si>
  <si>
    <t>Statement 1.2: Key aggregates of State Domestic Product at constant (2011-12) prices</t>
  </si>
  <si>
    <t xml:space="preserve"> Share of GSVA  2018-19 (A)</t>
  </si>
  <si>
    <t xml:space="preserve">Trade, Hotels, Transport, Storage and Communication </t>
  </si>
  <si>
    <t>Financial,  Real estate &amp; Professional Services</t>
  </si>
  <si>
    <t xml:space="preserve"> Growth of GSVA Across Sectors at Constant Price , 2018-19</t>
  </si>
  <si>
    <t>Electricity &amp; Other Utility Services</t>
  </si>
  <si>
    <t>Financial,  Real estate etc</t>
  </si>
  <si>
    <t>Public Admn etc.</t>
  </si>
  <si>
    <t>Public Administration etc.</t>
  </si>
  <si>
    <t xml:space="preserve">Trade, Transport etc </t>
  </si>
  <si>
    <t>DIRECTORATE OF ECONOMICS AND STATISTICS, ODISHA, BHUBANESWAR</t>
  </si>
  <si>
    <t>ESTIMATES OF STATE DOMESTIC PRODUCT</t>
  </si>
  <si>
    <t xml:space="preserve"> (Base year 2011-12)</t>
  </si>
  <si>
    <t>Brief Note</t>
  </si>
  <si>
    <t>The Directorate of Economics and Statistics, Odisha Bhubaneswar has released the Third Revised Estimates of Gross State Domestic Product, Net State Domestic Product and Per capita Income for the years from 2011-12 to 2015-16, Second Revised Estimate for 2016-17, First Revised Estimates for the year 2017-18 and Advance Estimates for the year 2018-19 both at current and constant prices at base year 2011-12. The key aggregates of State Domestic Product at current and constant prices are at statement 1.1 and 1.2.</t>
  </si>
  <si>
    <t>2. The First Revised Estimate for the year 2017-18, Second Revised Estimate of the year 2016-17 and Third Revised Estimates for the years from 2011-12 to 2015-16 have been compiled using industry wise/ institution-wise detailed information as received from CSO, latest data available from different stakeholder Departments, analysis of State Govt. Budget, Autonomous Body Budget, Annual Account Reports of Public Enterprises and latest available Indices, Ratios &amp; Indicators from Central and State Govt. offices &amp; web sites.</t>
  </si>
  <si>
    <t>3. The Advance Estimates of State Domestic Product for the year 2018-19 has been compiled using (i) second advance estimates of Crop production, (ii) Wholesale Price Indices (WPI) and Consumer Price Indices (CPI) available up to December 2018 (iii) log linear / least square techniques to forecast growth (iv) Index of Industrial Production as available (v) Implicit Price Deflator (IPD) (vi) analysis of budget estimate of State and Central Governments (vii) information on Service Tax, Sales Tax/GST, Tourist arrival, Credit-Deposit, Vehicles on Road, Air Passenger Traffic, Software exports, Cargo Handlings at Ports, Cost of Construction Index(CCI), Index of Dwelling etc.. The salient features of the estimates are given below.</t>
  </si>
  <si>
    <r>
      <t xml:space="preserve">4. Nominal GSDP or GSDP at current prices for the base year 2011-12 is estimated as </t>
    </r>
    <r>
      <rPr>
        <b/>
        <sz val="11"/>
        <color theme="1"/>
        <rFont val="Arial"/>
        <family val="2"/>
      </rPr>
      <t xml:space="preserve">Rs.230.99 </t>
    </r>
    <r>
      <rPr>
        <sz val="11"/>
        <color theme="1"/>
        <rFont val="Arial"/>
        <family val="2"/>
      </rPr>
      <t xml:space="preserve">thousand crore while for the year 2012-13 is estimated as </t>
    </r>
    <r>
      <rPr>
        <b/>
        <sz val="11"/>
        <color theme="1"/>
        <rFont val="Arial"/>
        <family val="2"/>
      </rPr>
      <t>Rs.261.70</t>
    </r>
    <r>
      <rPr>
        <sz val="11"/>
        <color theme="1"/>
        <rFont val="Arial"/>
        <family val="2"/>
      </rPr>
      <t xml:space="preserve"> thousand crore, for the year 2013-14 is estimated as </t>
    </r>
    <r>
      <rPr>
        <b/>
        <sz val="11"/>
        <color theme="1"/>
        <rFont val="Arial"/>
        <family val="2"/>
      </rPr>
      <t>Rs.296.48</t>
    </r>
    <r>
      <rPr>
        <sz val="11"/>
        <color theme="1"/>
        <rFont val="Arial"/>
        <family val="2"/>
      </rPr>
      <t xml:space="preserve"> thousand crore, for the year 2014-15 is estimated as </t>
    </r>
    <r>
      <rPr>
        <b/>
        <sz val="11"/>
        <color theme="1"/>
        <rFont val="Arial"/>
        <family val="2"/>
      </rPr>
      <t>Rs.314.25</t>
    </r>
    <r>
      <rPr>
        <sz val="11"/>
        <color theme="1"/>
        <rFont val="Arial"/>
        <family val="2"/>
      </rPr>
      <t xml:space="preserve"> thousand crore, for the year 2015-16 is estimated as </t>
    </r>
    <r>
      <rPr>
        <b/>
        <sz val="11"/>
        <color theme="1"/>
        <rFont val="Arial"/>
        <family val="2"/>
      </rPr>
      <t>Rs.328.59,</t>
    </r>
    <r>
      <rPr>
        <sz val="11"/>
        <color theme="1"/>
        <rFont val="Arial"/>
        <family val="2"/>
      </rPr>
      <t xml:space="preserve"> for the year 2016-17 is estimated as </t>
    </r>
    <r>
      <rPr>
        <b/>
        <sz val="11"/>
        <color theme="1"/>
        <rFont val="Arial"/>
        <family val="2"/>
      </rPr>
      <t>Rs.384.63</t>
    </r>
    <r>
      <rPr>
        <sz val="11"/>
        <color theme="1"/>
        <rFont val="Arial"/>
        <family val="2"/>
      </rPr>
      <t xml:space="preserve"> thousand crore and for the year 2017-18 is estimated as </t>
    </r>
    <r>
      <rPr>
        <b/>
        <sz val="11"/>
        <color theme="1"/>
        <rFont val="Arial"/>
        <family val="2"/>
      </rPr>
      <t>Rs.434.67</t>
    </r>
    <r>
      <rPr>
        <sz val="11"/>
        <color theme="1"/>
        <rFont val="Arial"/>
        <family val="2"/>
      </rPr>
      <t xml:space="preserve"> thousand crore exhibiting a growth of </t>
    </r>
    <r>
      <rPr>
        <b/>
        <sz val="11"/>
        <color theme="1"/>
        <rFont val="Arial"/>
        <family val="2"/>
      </rPr>
      <t>13.30</t>
    </r>
    <r>
      <rPr>
        <sz val="11"/>
        <color theme="1"/>
        <rFont val="Arial"/>
        <family val="2"/>
      </rPr>
      <t xml:space="preserve"> percent, </t>
    </r>
    <r>
      <rPr>
        <b/>
        <sz val="11"/>
        <color theme="1"/>
        <rFont val="Arial"/>
        <family val="2"/>
      </rPr>
      <t>13.29</t>
    </r>
    <r>
      <rPr>
        <sz val="11"/>
        <color theme="1"/>
        <rFont val="Arial"/>
        <family val="2"/>
      </rPr>
      <t xml:space="preserve"> percent, </t>
    </r>
    <r>
      <rPr>
        <b/>
        <sz val="11"/>
        <color theme="1"/>
        <rFont val="Arial"/>
        <family val="2"/>
      </rPr>
      <t>6.00</t>
    </r>
    <r>
      <rPr>
        <sz val="11"/>
        <color theme="1"/>
        <rFont val="Arial"/>
        <family val="2"/>
      </rPr>
      <t xml:space="preserve"> percent, </t>
    </r>
    <r>
      <rPr>
        <b/>
        <sz val="11"/>
        <color theme="1"/>
        <rFont val="Arial"/>
        <family val="2"/>
      </rPr>
      <t xml:space="preserve">4.56 </t>
    </r>
    <r>
      <rPr>
        <sz val="11"/>
        <color theme="1"/>
        <rFont val="Arial"/>
        <family val="2"/>
      </rPr>
      <t xml:space="preserve">percent, </t>
    </r>
    <r>
      <rPr>
        <b/>
        <sz val="11"/>
        <color theme="1"/>
        <rFont val="Arial"/>
        <family val="2"/>
      </rPr>
      <t>17.05</t>
    </r>
    <r>
      <rPr>
        <sz val="11"/>
        <color theme="1"/>
        <rFont val="Arial"/>
        <family val="2"/>
      </rPr>
      <t xml:space="preserve"> percent and </t>
    </r>
    <r>
      <rPr>
        <b/>
        <sz val="11"/>
        <color theme="1"/>
        <rFont val="Arial"/>
        <family val="2"/>
      </rPr>
      <t>13.01</t>
    </r>
    <r>
      <rPr>
        <sz val="11"/>
        <color theme="1"/>
        <rFont val="Arial"/>
        <family val="2"/>
      </rPr>
      <t xml:space="preserve"> percent during the years 2012-13, 2013-14, 2014-15, 2015-16, 2016-17 and 2017-18 respectively.</t>
    </r>
  </si>
  <si>
    <r>
      <t xml:space="preserve">5. Real GSDP or GSDP at constant (2011-12) prices stands at </t>
    </r>
    <r>
      <rPr>
        <b/>
        <sz val="10.5"/>
        <color rgb="FF000000"/>
        <rFont val="Arial"/>
        <family val="2"/>
      </rPr>
      <t>Rs.243.36</t>
    </r>
    <r>
      <rPr>
        <sz val="10.5"/>
        <color rgb="FF000000"/>
        <rFont val="Arial"/>
        <family val="2"/>
      </rPr>
      <t xml:space="preserve"> thousand crore, </t>
    </r>
    <r>
      <rPr>
        <b/>
        <sz val="10.5"/>
        <color rgb="FF000000"/>
        <rFont val="Arial"/>
        <family val="2"/>
      </rPr>
      <t>Rs.265.89</t>
    </r>
    <r>
      <rPr>
        <sz val="10.5"/>
        <color rgb="FF000000"/>
        <rFont val="Arial"/>
        <family val="2"/>
      </rPr>
      <t xml:space="preserve"> thousand crore, </t>
    </r>
    <r>
      <rPr>
        <b/>
        <sz val="10.5"/>
        <color rgb="FF000000"/>
        <rFont val="Arial"/>
        <family val="2"/>
      </rPr>
      <t>Rs.270.67</t>
    </r>
    <r>
      <rPr>
        <sz val="10.5"/>
        <color rgb="FF000000"/>
        <rFont val="Arial"/>
        <family val="2"/>
      </rPr>
      <t xml:space="preserve"> thousand crore, </t>
    </r>
    <r>
      <rPr>
        <b/>
        <sz val="10.5"/>
        <color rgb="FF000000"/>
        <rFont val="Arial"/>
        <family val="2"/>
      </rPr>
      <t>Rs.292.27</t>
    </r>
    <r>
      <rPr>
        <sz val="10.5"/>
        <color rgb="FF000000"/>
        <rFont val="Arial"/>
        <family val="2"/>
      </rPr>
      <t xml:space="preserve"> thousand crore, </t>
    </r>
    <r>
      <rPr>
        <b/>
        <sz val="10.5"/>
        <color rgb="FF000000"/>
        <rFont val="Arial"/>
        <family val="2"/>
      </rPr>
      <t>Rs. 340.11</t>
    </r>
    <r>
      <rPr>
        <sz val="10.5"/>
        <color rgb="FF000000"/>
        <rFont val="Arial"/>
        <family val="2"/>
      </rPr>
      <t xml:space="preserve"> thousand crore and </t>
    </r>
    <r>
      <rPr>
        <b/>
        <sz val="10.5"/>
        <color rgb="FF000000"/>
        <rFont val="Arial"/>
        <family val="2"/>
      </rPr>
      <t>Rs. 365.40</t>
    </r>
    <r>
      <rPr>
        <sz val="10.5"/>
        <color rgb="FF000000"/>
        <rFont val="Arial"/>
        <family val="2"/>
      </rPr>
      <t xml:space="preserve"> thousand crore respectively for the years 2012-13, 2013-14, 2014-15, 2015-16, 2016-17 and 2017-18 showing growth of </t>
    </r>
    <r>
      <rPr>
        <b/>
        <sz val="10.5"/>
        <color rgb="FF000000"/>
        <rFont val="Arial"/>
        <family val="2"/>
      </rPr>
      <t>5.36</t>
    </r>
    <r>
      <rPr>
        <sz val="10.5"/>
        <color rgb="FF000000"/>
        <rFont val="Arial"/>
        <family val="2"/>
      </rPr>
      <t xml:space="preserve"> percent during 2012-13, </t>
    </r>
    <r>
      <rPr>
        <b/>
        <sz val="10.5"/>
        <color rgb="FF000000"/>
        <rFont val="Arial"/>
        <family val="2"/>
      </rPr>
      <t>9.26</t>
    </r>
    <r>
      <rPr>
        <sz val="10.5"/>
        <color rgb="FF000000"/>
        <rFont val="Arial"/>
        <family val="2"/>
      </rPr>
      <t xml:space="preserve"> percent during 2013-14, </t>
    </r>
    <r>
      <rPr>
        <b/>
        <sz val="10.5"/>
        <color rgb="FF000000"/>
        <rFont val="Arial"/>
        <family val="2"/>
      </rPr>
      <t>1.80</t>
    </r>
    <r>
      <rPr>
        <sz val="10.5"/>
        <color rgb="FF000000"/>
        <rFont val="Arial"/>
        <family val="2"/>
      </rPr>
      <t xml:space="preserve"> percent during 2014-15, </t>
    </r>
    <r>
      <rPr>
        <b/>
        <sz val="10.5"/>
        <rFont val="Arial"/>
        <family val="2"/>
      </rPr>
      <t>7.98</t>
    </r>
    <r>
      <rPr>
        <sz val="10.5"/>
        <color rgb="FF000000"/>
        <rFont val="Arial"/>
        <family val="2"/>
      </rPr>
      <t xml:space="preserve"> percent during 2015-16, </t>
    </r>
    <r>
      <rPr>
        <b/>
        <sz val="10.5"/>
        <color rgb="FF000000"/>
        <rFont val="Arial"/>
        <family val="2"/>
      </rPr>
      <t>16.37</t>
    </r>
    <r>
      <rPr>
        <sz val="10.5"/>
        <color rgb="FF000000"/>
        <rFont val="Arial"/>
        <family val="2"/>
      </rPr>
      <t xml:space="preserve"> percent during 2016-17 and </t>
    </r>
    <r>
      <rPr>
        <b/>
        <sz val="10.5"/>
        <rFont val="Arial"/>
        <family val="2"/>
      </rPr>
      <t>7.44</t>
    </r>
    <r>
      <rPr>
        <sz val="10.5"/>
        <color rgb="FF000000"/>
        <rFont val="Arial"/>
        <family val="2"/>
      </rPr>
      <t xml:space="preserve"> percent during 2017-18.</t>
    </r>
  </si>
  <si>
    <r>
      <t xml:space="preserve">6. As per advance estimates for the year 2018-19 at Constant 2011-12 prices the GSDP is likely to attain a level of </t>
    </r>
    <r>
      <rPr>
        <b/>
        <sz val="10.5"/>
        <color theme="1"/>
        <rFont val="Arial"/>
        <family val="2"/>
      </rPr>
      <t>Rs.395.92</t>
    </r>
    <r>
      <rPr>
        <sz val="10.5"/>
        <color theme="1"/>
        <rFont val="Arial"/>
        <family val="2"/>
      </rPr>
      <t xml:space="preserve"> thousand crore anticipating a rise of </t>
    </r>
    <r>
      <rPr>
        <b/>
        <sz val="10.5"/>
        <color theme="1"/>
        <rFont val="Arial"/>
        <family val="2"/>
      </rPr>
      <t>8.35</t>
    </r>
    <r>
      <rPr>
        <sz val="10.5"/>
        <color theme="1"/>
        <rFont val="Arial"/>
        <family val="2"/>
      </rPr>
      <t xml:space="preserve"> percent over the quick estimate for the year 2017-18. Advance estimate of GSDP at current prices for the year 2018-19 is likely to attain a level of </t>
    </r>
    <r>
      <rPr>
        <b/>
        <sz val="10.5"/>
        <color theme="1"/>
        <rFont val="Arial"/>
        <family val="2"/>
      </rPr>
      <t>Rs.486.00</t>
    </r>
    <r>
      <rPr>
        <sz val="10.5"/>
        <color theme="1"/>
        <rFont val="Arial"/>
        <family val="2"/>
      </rPr>
      <t xml:space="preserve"> thousand crore anticipating a rise of </t>
    </r>
    <r>
      <rPr>
        <b/>
        <sz val="10.5"/>
        <color theme="1"/>
        <rFont val="Arial"/>
        <family val="2"/>
      </rPr>
      <t>11.81</t>
    </r>
    <r>
      <rPr>
        <sz val="10.5"/>
        <color theme="1"/>
        <rFont val="Arial"/>
        <family val="2"/>
      </rPr>
      <t xml:space="preserve"> per cent over the quick estimate for the year 2017-18.</t>
    </r>
  </si>
  <si>
    <r>
      <t xml:space="preserve">7. Nominal NSDP or NSDP at current prices for the base year 2011-12 is estimated as </t>
    </r>
    <r>
      <rPr>
        <b/>
        <sz val="10.5"/>
        <color rgb="FF000000"/>
        <rFont val="Arial"/>
        <family val="2"/>
      </rPr>
      <t>Rs.204.23</t>
    </r>
    <r>
      <rPr>
        <sz val="10.5"/>
        <color rgb="FF000000"/>
        <rFont val="Arial"/>
        <family val="2"/>
      </rPr>
      <t xml:space="preserve"> thousand crore while that for the year 2012-13 is estimated as </t>
    </r>
    <r>
      <rPr>
        <b/>
        <sz val="10.5"/>
        <color rgb="FF000000"/>
        <rFont val="Arial"/>
        <family val="2"/>
      </rPr>
      <t>Rs.233.31</t>
    </r>
    <r>
      <rPr>
        <sz val="10.5"/>
        <color rgb="FF000000"/>
        <rFont val="Arial"/>
        <family val="2"/>
      </rPr>
      <t xml:space="preserve"> thousand crore, for the year 2013-14 is estimated as </t>
    </r>
    <r>
      <rPr>
        <b/>
        <sz val="10.5"/>
        <color rgb="FF000000"/>
        <rFont val="Arial"/>
        <family val="2"/>
      </rPr>
      <t>Rs.260.98</t>
    </r>
    <r>
      <rPr>
        <sz val="10.5"/>
        <color rgb="FF000000"/>
        <rFont val="Arial"/>
        <family val="2"/>
      </rPr>
      <t xml:space="preserve"> thousand crore, for the year 2014-15 </t>
    </r>
    <r>
      <rPr>
        <b/>
        <sz val="10.5"/>
        <color rgb="FF000000"/>
        <rFont val="Arial"/>
        <family val="2"/>
      </rPr>
      <t>Rs.274.92</t>
    </r>
    <r>
      <rPr>
        <sz val="10.5"/>
        <color rgb="FF000000"/>
        <rFont val="Arial"/>
        <family val="2"/>
      </rPr>
      <t xml:space="preserve"> thousand crore, for the year 2015-16 is estimated as </t>
    </r>
    <r>
      <rPr>
        <b/>
        <sz val="10.5"/>
        <color rgb="FF000000"/>
        <rFont val="Arial"/>
        <family val="2"/>
      </rPr>
      <t>Rs.284.02</t>
    </r>
    <r>
      <rPr>
        <sz val="10.5"/>
        <color rgb="FF000000"/>
        <rFont val="Arial"/>
        <family val="2"/>
      </rPr>
      <t xml:space="preserve"> thousand crore,  for the year 2016-17 is estimated as </t>
    </r>
    <r>
      <rPr>
        <b/>
        <sz val="10.5"/>
        <color rgb="FF000000"/>
        <rFont val="Arial"/>
        <family val="2"/>
      </rPr>
      <t>Rs.333.77</t>
    </r>
    <r>
      <rPr>
        <sz val="10.5"/>
        <color rgb="FF000000"/>
        <rFont val="Arial"/>
        <family val="2"/>
      </rPr>
      <t xml:space="preserve"> thousand crore and for the year 2017-18 is estimated as </t>
    </r>
    <r>
      <rPr>
        <b/>
        <sz val="10.5"/>
        <color rgb="FF000000"/>
        <rFont val="Arial"/>
        <family val="2"/>
      </rPr>
      <t>Rs.375.80</t>
    </r>
    <r>
      <rPr>
        <sz val="10.5"/>
        <color rgb="FF000000"/>
        <rFont val="Arial"/>
        <family val="2"/>
      </rPr>
      <t xml:space="preserve"> thousand crore registering a growth of </t>
    </r>
    <r>
      <rPr>
        <b/>
        <sz val="10.5"/>
        <color rgb="FF000000"/>
        <rFont val="Arial"/>
        <family val="2"/>
      </rPr>
      <t>14.24</t>
    </r>
    <r>
      <rPr>
        <sz val="10.5"/>
        <color rgb="FF000000"/>
        <rFont val="Arial"/>
        <family val="2"/>
      </rPr>
      <t xml:space="preserve"> percent, </t>
    </r>
    <r>
      <rPr>
        <b/>
        <sz val="10.5"/>
        <color rgb="FF000000"/>
        <rFont val="Arial"/>
        <family val="2"/>
      </rPr>
      <t>11.86</t>
    </r>
    <r>
      <rPr>
        <sz val="10.5"/>
        <color rgb="FF000000"/>
        <rFont val="Arial"/>
        <family val="2"/>
      </rPr>
      <t xml:space="preserve"> percent, </t>
    </r>
    <r>
      <rPr>
        <b/>
        <sz val="10.5"/>
        <color rgb="FF000000"/>
        <rFont val="Arial"/>
        <family val="2"/>
      </rPr>
      <t>5.34</t>
    </r>
    <r>
      <rPr>
        <sz val="10.5"/>
        <color rgb="FF000000"/>
        <rFont val="Arial"/>
        <family val="2"/>
      </rPr>
      <t xml:space="preserve"> percent, </t>
    </r>
    <r>
      <rPr>
        <b/>
        <sz val="10.5"/>
        <color rgb="FF000000"/>
        <rFont val="Arial"/>
        <family val="2"/>
      </rPr>
      <t>3.31</t>
    </r>
    <r>
      <rPr>
        <sz val="10.5"/>
        <color rgb="FF000000"/>
        <rFont val="Arial"/>
        <family val="2"/>
      </rPr>
      <t xml:space="preserve"> percent, </t>
    </r>
    <r>
      <rPr>
        <b/>
        <sz val="10.5"/>
        <color rgb="FF000000"/>
        <rFont val="Arial"/>
        <family val="2"/>
      </rPr>
      <t>17.51</t>
    </r>
    <r>
      <rPr>
        <sz val="10.5"/>
        <color rgb="FF000000"/>
        <rFont val="Arial"/>
        <family val="2"/>
      </rPr>
      <t xml:space="preserve"> percent and </t>
    </r>
    <r>
      <rPr>
        <b/>
        <sz val="10.5"/>
        <color rgb="FF000000"/>
        <rFont val="Arial"/>
        <family val="2"/>
      </rPr>
      <t>12.59</t>
    </r>
    <r>
      <rPr>
        <sz val="10.5"/>
        <color rgb="FF000000"/>
        <rFont val="Arial"/>
        <family val="2"/>
      </rPr>
      <t xml:space="preserve"> percent during the years 2012-13, 2013-14, 2014-15, 2015-16, 2016-17 and 2017-18 respectively. As per advance estimates 2018-19, the NSDP at current prices is expected to reach at </t>
    </r>
    <r>
      <rPr>
        <b/>
        <sz val="10.5"/>
        <color rgb="FF000000"/>
        <rFont val="Arial"/>
        <family val="2"/>
      </rPr>
      <t>Rs.420.05</t>
    </r>
    <r>
      <rPr>
        <sz val="10.5"/>
        <color rgb="FF000000"/>
        <rFont val="Arial"/>
        <family val="2"/>
      </rPr>
      <t xml:space="preserve"> thousand crore anticipating a growth rate of </t>
    </r>
    <r>
      <rPr>
        <b/>
        <sz val="10.5"/>
        <color rgb="FF000000"/>
        <rFont val="Arial"/>
        <family val="2"/>
      </rPr>
      <t>11.77</t>
    </r>
    <r>
      <rPr>
        <sz val="10.5"/>
        <color rgb="FF000000"/>
        <rFont val="Arial"/>
        <family val="2"/>
      </rPr>
      <t xml:space="preserve"> percent over previous year.</t>
    </r>
  </si>
  <si>
    <t>The decline in growth of 4.5% (GSDP current) in 2015-16 as compared to constant growth rate of 7.98% for the same year is mainly due to fall in wholesale price compared to base year price in basic metals, steel, petroleum products etc. in manufacturing sector.</t>
  </si>
  <si>
    <r>
      <t xml:space="preserve">8. Real NSDP or NSDP at constant (2011-12) prices stands at </t>
    </r>
    <r>
      <rPr>
        <b/>
        <sz val="10.5"/>
        <color rgb="FF000000"/>
        <rFont val="Arial"/>
        <family val="2"/>
      </rPr>
      <t>Rs.216.30</t>
    </r>
    <r>
      <rPr>
        <sz val="10.5"/>
        <color rgb="FF000000"/>
        <rFont val="Arial"/>
        <family val="2"/>
      </rPr>
      <t xml:space="preserve"> thousand crore, </t>
    </r>
    <r>
      <rPr>
        <b/>
        <sz val="10.5"/>
        <color rgb="FF000000"/>
        <rFont val="Arial"/>
        <family val="2"/>
      </rPr>
      <t>Rs.233.12</t>
    </r>
    <r>
      <rPr>
        <sz val="10.5"/>
        <color rgb="FF000000"/>
        <rFont val="Arial"/>
        <family val="2"/>
      </rPr>
      <t xml:space="preserve"> thousand crore </t>
    </r>
    <r>
      <rPr>
        <b/>
        <sz val="10.5"/>
        <color rgb="FF000000"/>
        <rFont val="Arial"/>
        <family val="2"/>
      </rPr>
      <t>Rs.235.93</t>
    </r>
    <r>
      <rPr>
        <sz val="10.5"/>
        <color rgb="FF000000"/>
        <rFont val="Arial"/>
        <family val="2"/>
      </rPr>
      <t xml:space="preserve"> thousand crore, </t>
    </r>
    <r>
      <rPr>
        <b/>
        <sz val="10.5"/>
        <color rgb="FF000000"/>
        <rFont val="Arial"/>
        <family val="2"/>
      </rPr>
      <t>Rs. 253.24</t>
    </r>
    <r>
      <rPr>
        <sz val="10.5"/>
        <color rgb="FF000000"/>
        <rFont val="Arial"/>
        <family val="2"/>
      </rPr>
      <t xml:space="preserve"> thousand crore, </t>
    </r>
    <r>
      <rPr>
        <b/>
        <sz val="10.5"/>
        <color rgb="FF000000"/>
        <rFont val="Arial"/>
        <family val="2"/>
      </rPr>
      <t>Rs.295.88</t>
    </r>
    <r>
      <rPr>
        <sz val="10.5"/>
        <color rgb="FF000000"/>
        <rFont val="Arial"/>
        <family val="2"/>
      </rPr>
      <t xml:space="preserve"> thousand crore and </t>
    </r>
    <r>
      <rPr>
        <b/>
        <sz val="10.5"/>
        <color rgb="FF000000"/>
        <rFont val="Arial"/>
        <family val="2"/>
      </rPr>
      <t>Rs.317.61</t>
    </r>
    <r>
      <rPr>
        <sz val="10.5"/>
        <color rgb="FF000000"/>
        <rFont val="Arial"/>
        <family val="2"/>
      </rPr>
      <t xml:space="preserve"> thousand crore respectively for the years 2012-13, 2013-14, 2014-15, 2015-16, 2016-17 and 2017-18 showing growth of </t>
    </r>
    <r>
      <rPr>
        <b/>
        <sz val="10.5"/>
        <color rgb="FF000000"/>
        <rFont val="Arial"/>
        <family val="2"/>
      </rPr>
      <t>5.91</t>
    </r>
    <r>
      <rPr>
        <sz val="10.5"/>
        <color rgb="FF000000"/>
        <rFont val="Arial"/>
        <family val="2"/>
      </rPr>
      <t xml:space="preserve"> percent during 2012-13, </t>
    </r>
    <r>
      <rPr>
        <b/>
        <sz val="10.5"/>
        <color rgb="FF000000"/>
        <rFont val="Arial"/>
        <family val="2"/>
      </rPr>
      <t>7.78</t>
    </r>
    <r>
      <rPr>
        <sz val="10.5"/>
        <color rgb="FF000000"/>
        <rFont val="Arial"/>
        <family val="2"/>
      </rPr>
      <t xml:space="preserve"> percent during 2013-14, </t>
    </r>
    <r>
      <rPr>
        <b/>
        <sz val="10.5"/>
        <color rgb="FF000000"/>
        <rFont val="Arial"/>
        <family val="2"/>
      </rPr>
      <t>1.20</t>
    </r>
    <r>
      <rPr>
        <sz val="10.5"/>
        <color rgb="FF000000"/>
        <rFont val="Arial"/>
        <family val="2"/>
      </rPr>
      <t xml:space="preserve"> percent during 2014-15, </t>
    </r>
    <r>
      <rPr>
        <b/>
        <sz val="10.5"/>
        <color rgb="FF000000"/>
        <rFont val="Arial"/>
        <family val="2"/>
      </rPr>
      <t>7.34</t>
    </r>
    <r>
      <rPr>
        <sz val="10.5"/>
        <color rgb="FF000000"/>
        <rFont val="Arial"/>
        <family val="2"/>
      </rPr>
      <t xml:space="preserve"> percent during 2015-16, </t>
    </r>
    <r>
      <rPr>
        <b/>
        <sz val="10.5"/>
        <color rgb="FF000000"/>
        <rFont val="Arial"/>
        <family val="2"/>
      </rPr>
      <t>16.84</t>
    </r>
    <r>
      <rPr>
        <sz val="10.5"/>
        <color rgb="FF000000"/>
        <rFont val="Arial"/>
        <family val="2"/>
      </rPr>
      <t xml:space="preserve"> percent during 2016-17 and </t>
    </r>
    <r>
      <rPr>
        <b/>
        <sz val="10.5"/>
        <color rgb="FF000000"/>
        <rFont val="Arial"/>
        <family val="2"/>
      </rPr>
      <t>7.35</t>
    </r>
    <r>
      <rPr>
        <sz val="10.5"/>
        <color rgb="FF000000"/>
        <rFont val="Arial"/>
        <family val="2"/>
      </rPr>
      <t xml:space="preserve"> percent during 2017-18. As per advance estimates 2018-19, the NSDP at constant prices is expected to reach at </t>
    </r>
    <r>
      <rPr>
        <b/>
        <sz val="10.5"/>
        <color rgb="FF000000"/>
        <rFont val="Arial"/>
        <family val="2"/>
      </rPr>
      <t>Rs.343.49</t>
    </r>
    <r>
      <rPr>
        <sz val="10.5"/>
        <color rgb="FF000000"/>
        <rFont val="Arial"/>
        <family val="2"/>
      </rPr>
      <t xml:space="preserve"> thousand crore anticipating a growth rate of </t>
    </r>
    <r>
      <rPr>
        <b/>
        <sz val="10.5"/>
        <color rgb="FF000000"/>
        <rFont val="Arial"/>
        <family val="2"/>
      </rPr>
      <t>8.15</t>
    </r>
    <r>
      <rPr>
        <sz val="10.5"/>
        <color rgb="FF000000"/>
        <rFont val="Arial"/>
        <family val="2"/>
      </rPr>
      <t xml:space="preserve"> percent over previous year.</t>
    </r>
  </si>
  <si>
    <t>Industry-wise Analysis</t>
  </si>
  <si>
    <t xml:space="preserve">9. The Gross Value Added (GVA) at current basic prices in different sectors of the economy are presented in statement 2.1.0 and the percent share &amp; growth over previous year are shown in the statement 2.1.1 and 2.1.2 respectively. Similarly the GVA at Constant basic (2011-12) prices, the </t>
  </si>
  <si>
    <t>percent share and growth over previous year are given in the statement 2.2.0, 2.2.1 and 2.2.2 respectively.</t>
  </si>
  <si>
    <t>10. The Net Value Added (NVA) at basic prices at current prices in different sectors of the economy are presented in statement 3.1.0 and the percent share &amp; growth over previous year are shown in the statement 3.1.1 and 3.1.2 respectively. Similarly the NVA at basic prices at Constant 2011-12 prices, the percent share and growth over previous year are given in the statement 3.2.0, 3.2.1 and 3.2.2 respectively.</t>
  </si>
  <si>
    <t>11. The sluggish growth of 1.80 percent of GSDP during 2014-15 is mainly due to the negative growth of 7.94% and 9.43% in Mining and Manufacturing Sector respectively.</t>
  </si>
  <si>
    <t xml:space="preserve">12. The GSDP of 2015-16 at constant price has shown a higher growth rate of 7.98% because of increase in growth in Mining Sector (28.83%), Manufacturing (10.66%) and Electricity (20.27%). </t>
  </si>
  <si>
    <t>13. The GSDP for 2016-17 registered a high growth of 16.37 percent at constant 2011-12 prices due to higher growth in Crop (27.37%), Mining (31.54%), Manufacturing (29.44%) and Electricity (10.94%).</t>
  </si>
  <si>
    <t>14. In spite of negative growth (33%) in paddy production, the growth of 7.44 percent of GSDP during 2017-18 is due to better performance in Manufacturing and Services sectors.</t>
  </si>
  <si>
    <t>Per Capita Net State Domestic Product</t>
  </si>
  <si>
    <r>
      <t xml:space="preserve">15. For the purpose of estimation of Per Capita Income, Population Projections compiled on the basis of </t>
    </r>
    <r>
      <rPr>
        <b/>
        <i/>
        <sz val="10.5"/>
        <color theme="1"/>
        <rFont val="Arial"/>
        <family val="2"/>
      </rPr>
      <t xml:space="preserve">Census 2011 </t>
    </r>
    <r>
      <rPr>
        <sz val="10.5"/>
        <color theme="1"/>
        <rFont val="Arial"/>
        <family val="2"/>
      </rPr>
      <t>have been used. Per Capita Income i.e. Per Capita Net State Domestic Product at current prices, is estimated at Rs. 48,370, Rs. 54,703, Rs. 60,574, Rs. 63,169, Rs. 64,605, Rs. 75,155 and Rs. 83,769 for the years 2011-12, 2012-13, 2013-14, 2014-15, 2015-16, 2016-17 and 2017-18 respectively. Correspondingly, Per Capita Net State Domestic Product at constant 2011-12 prices, for the years from 2012-13 to 2017-18 are estimated as Rs. 50,714, Rs. 54,109, Rs. 54,210, Rs. 57,602, Rs.66,625 and Rs.70,799 respectively.</t>
    </r>
  </si>
  <si>
    <r>
      <t xml:space="preserve">16. Per capita income as per advance estimates for the year 2018-19 is anticipated to attain </t>
    </r>
    <r>
      <rPr>
        <b/>
        <sz val="10.5"/>
        <color theme="1"/>
        <rFont val="Arial"/>
        <family val="2"/>
      </rPr>
      <t xml:space="preserve">Rs.92, 691 </t>
    </r>
    <r>
      <rPr>
        <sz val="10.5"/>
        <color theme="1"/>
        <rFont val="Arial"/>
        <family val="2"/>
      </rPr>
      <t xml:space="preserve">and </t>
    </r>
    <r>
      <rPr>
        <b/>
        <sz val="10.5"/>
        <color theme="1"/>
        <rFont val="Arial"/>
        <family val="2"/>
      </rPr>
      <t>Rs.75, 796</t>
    </r>
    <r>
      <rPr>
        <sz val="10.5"/>
        <color theme="1"/>
        <rFont val="Arial"/>
        <family val="2"/>
      </rPr>
      <t xml:space="preserve"> at Current price and Constant price estimate respectively.</t>
    </r>
  </si>
  <si>
    <t>17. The per capita income of the state registers a growth of 6.26%, 15.66%, 6.27% and 7.06% in 2015-16, 2016-17, 2017-18 and 2018-19 respectively.</t>
  </si>
  <si>
    <r>
      <t xml:space="preserve">18. The detailed estimates of Gross State Value Added, Net State Value Added by economic activities at current and constant 2011-12 prices along with percentage share and growth over previous year are presented in the statement </t>
    </r>
    <r>
      <rPr>
        <b/>
        <sz val="10.5"/>
        <color theme="1"/>
        <rFont val="Arial"/>
        <family val="2"/>
      </rPr>
      <t>2.1.0 to 3.2.2</t>
    </r>
    <r>
      <rPr>
        <sz val="10.5"/>
        <color theme="1"/>
        <rFont val="Arial"/>
        <family val="2"/>
      </rPr>
      <t>.</t>
    </r>
  </si>
  <si>
    <t>***************</t>
  </si>
  <si>
    <t>GOVERNMENT OF ODISHA</t>
  </si>
  <si>
    <t xml:space="preserve">ESTIMATES </t>
  </si>
  <si>
    <t xml:space="preserve">OF </t>
  </si>
  <si>
    <t>STATE DOMESTIC PRODUCT, ODISHA</t>
  </si>
  <si>
    <t>(Both at Basic Prices and Market Prices)</t>
  </si>
  <si>
    <r>
      <t>Estimates from 2011-12 TO 2014-15, 3</t>
    </r>
    <r>
      <rPr>
        <b/>
        <i/>
        <vertAlign val="superscript"/>
        <sz val="12"/>
        <color rgb="FFFF0000"/>
        <rFont val="Arial Black"/>
        <family val="2"/>
      </rPr>
      <t>rd</t>
    </r>
    <r>
      <rPr>
        <b/>
        <i/>
        <sz val="12"/>
        <color rgb="FFFF0000"/>
        <rFont val="Arial Black"/>
        <family val="2"/>
      </rPr>
      <t xml:space="preserve"> Revised Estimate for 2015-16, 2</t>
    </r>
    <r>
      <rPr>
        <b/>
        <i/>
        <vertAlign val="superscript"/>
        <sz val="12"/>
        <color rgb="FFFF0000"/>
        <rFont val="Arial Black"/>
        <family val="2"/>
      </rPr>
      <t>nd</t>
    </r>
    <r>
      <rPr>
        <b/>
        <i/>
        <sz val="12"/>
        <color rgb="FFFF0000"/>
        <rFont val="Arial Black"/>
        <family val="2"/>
      </rPr>
      <t xml:space="preserve"> Revised Estimate, 2016-17, 1</t>
    </r>
    <r>
      <rPr>
        <b/>
        <i/>
        <vertAlign val="superscript"/>
        <sz val="12"/>
        <color rgb="FFFF0000"/>
        <rFont val="Arial Black"/>
        <family val="2"/>
      </rPr>
      <t>st</t>
    </r>
    <r>
      <rPr>
        <b/>
        <i/>
        <sz val="12"/>
        <color rgb="FFFF0000"/>
        <rFont val="Arial Black"/>
        <family val="2"/>
      </rPr>
      <t xml:space="preserve"> Revised Estimate for 2017-18 and Advance Estimate for 2018-19 </t>
    </r>
  </si>
  <si>
    <t>With 2011-12 Base</t>
  </si>
  <si>
    <t>FEBRUARY, 2019</t>
  </si>
  <si>
    <t>DIRECTORATE OF ECONOMICS &amp; STATISTICS, ODISHA, BHUBANESWAR</t>
  </si>
  <si>
    <t>PROCESSED IN STATE INCOME DIVISION, DES, ODISHA, BHUBANESWAR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</si>
</sst>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00000"/>
    <numFmt numFmtId="166" formatCode="0.000000"/>
    <numFmt numFmtId="167" formatCode="0E+00"/>
    <numFmt numFmtId="168" formatCode="0.0"/>
  </numFmts>
  <fonts count="43" x14ac:knownFonts="1">
    <font>
      <sz val="11"/>
      <color theme="1"/>
      <name val="Calibri"/>
      <family val="2"/>
      <scheme val="minor"/>
    </font>
    <font>
      <sz val="10"/>
      <name val="Courier"/>
      <family val="3"/>
    </font>
    <font>
      <sz val="12"/>
      <color theme="1"/>
      <name val="Calibri"/>
      <family val="2"/>
      <scheme val="minor"/>
    </font>
    <font>
      <b/>
      <sz val="12"/>
      <color theme="1"/>
      <name val="Calibri"/>
      <family val="2"/>
      <scheme val="minor"/>
    </font>
    <font>
      <b/>
      <sz val="11"/>
      <color theme="1"/>
      <name val="Calibri"/>
      <family val="2"/>
      <scheme val="minor"/>
    </font>
    <font>
      <b/>
      <sz val="12"/>
      <name val="Cambria"/>
      <family val="1"/>
    </font>
    <font>
      <b/>
      <sz val="12"/>
      <color rgb="FF000000"/>
      <name val="Calibri"/>
      <family val="2"/>
      <scheme val="minor"/>
    </font>
    <font>
      <b/>
      <sz val="10"/>
      <color rgb="FF000000"/>
      <name val="Calibri"/>
      <family val="2"/>
      <scheme val="minor"/>
    </font>
    <font>
      <sz val="10"/>
      <color rgb="FF000000"/>
      <name val="Calibri"/>
      <family val="2"/>
      <scheme val="minor"/>
    </font>
    <font>
      <b/>
      <sz val="11"/>
      <color rgb="FF000000"/>
      <name val="Calibri"/>
      <family val="2"/>
      <scheme val="minor"/>
    </font>
    <font>
      <b/>
      <sz val="11"/>
      <color theme="1"/>
      <name val="Arial"/>
      <family val="2"/>
    </font>
    <font>
      <sz val="9"/>
      <color theme="1"/>
      <name val="Calibri"/>
      <family val="2"/>
      <scheme val="minor"/>
    </font>
    <font>
      <sz val="9"/>
      <color rgb="FF000000"/>
      <name val="Calibri"/>
      <family val="2"/>
      <scheme val="minor"/>
    </font>
    <font>
      <b/>
      <sz val="9"/>
      <color rgb="FF000000"/>
      <name val="Calibri"/>
      <family val="2"/>
      <scheme val="minor"/>
    </font>
    <font>
      <b/>
      <sz val="12"/>
      <name val="Cambria"/>
      <family val="1"/>
      <scheme val="major"/>
    </font>
    <font>
      <sz val="12"/>
      <color theme="1"/>
      <name val="Times New Roman"/>
      <family val="1"/>
    </font>
    <font>
      <b/>
      <sz val="11.5"/>
      <color rgb="FF000000"/>
      <name val="Arial"/>
      <family val="2"/>
    </font>
    <font>
      <b/>
      <sz val="6"/>
      <color rgb="FF000000"/>
      <name val="Arial"/>
      <family val="2"/>
    </font>
    <font>
      <b/>
      <i/>
      <sz val="11.5"/>
      <color rgb="FF000000"/>
      <name val="Arial"/>
      <family val="2"/>
    </font>
    <font>
      <b/>
      <sz val="8"/>
      <color rgb="FF000000"/>
      <name val="Arial"/>
      <family val="2"/>
    </font>
    <font>
      <b/>
      <u/>
      <sz val="11.5"/>
      <color rgb="FF000000"/>
      <name val="Arial"/>
      <family val="2"/>
    </font>
    <font>
      <sz val="10.5"/>
      <color theme="1"/>
      <name val="Arial"/>
      <family val="2"/>
    </font>
    <font>
      <b/>
      <sz val="10.5"/>
      <color rgb="FF000000"/>
      <name val="Arial"/>
      <family val="2"/>
    </font>
    <font>
      <b/>
      <sz val="10.5"/>
      <color theme="1"/>
      <name val="Arial"/>
      <family val="2"/>
    </font>
    <font>
      <sz val="10.5"/>
      <color rgb="FF000000"/>
      <name val="Arial"/>
      <family val="2"/>
    </font>
    <font>
      <sz val="11"/>
      <color theme="1"/>
      <name val="Arial"/>
      <family val="2"/>
    </font>
    <font>
      <sz val="11"/>
      <name val="Arial"/>
      <family val="2"/>
    </font>
    <font>
      <b/>
      <sz val="11"/>
      <color rgb="FF000000"/>
      <name val="Arial"/>
      <family val="2"/>
    </font>
    <font>
      <b/>
      <sz val="10.5"/>
      <name val="Arial"/>
      <family val="2"/>
    </font>
    <font>
      <b/>
      <i/>
      <sz val="10.5"/>
      <color theme="1"/>
      <name val="Arial"/>
      <family val="2"/>
    </font>
    <font>
      <sz val="12"/>
      <color theme="1"/>
      <name val="Arial"/>
      <family val="2"/>
    </font>
    <font>
      <b/>
      <sz val="11"/>
      <color rgb="FFFF0000"/>
      <name val="Arial"/>
      <family val="2"/>
    </font>
    <font>
      <sz val="18"/>
      <color theme="1"/>
      <name val="Arial"/>
      <family val="2"/>
    </font>
    <font>
      <sz val="22"/>
      <color rgb="FF3117F1"/>
      <name val="Arial Black"/>
      <family val="2"/>
    </font>
    <font>
      <sz val="18"/>
      <color rgb="FF3117F1"/>
      <name val="Arial Black"/>
      <family val="2"/>
    </font>
    <font>
      <b/>
      <i/>
      <sz val="12"/>
      <color rgb="FFFF0000"/>
      <name val="Arial Black"/>
      <family val="2"/>
    </font>
    <font>
      <b/>
      <i/>
      <vertAlign val="superscript"/>
      <sz val="12"/>
      <color rgb="FFFF0000"/>
      <name val="Arial Black"/>
      <family val="2"/>
    </font>
    <font>
      <b/>
      <i/>
      <sz val="14"/>
      <color rgb="FF993300"/>
      <name val="Arial Black"/>
      <family val="2"/>
    </font>
    <font>
      <b/>
      <sz val="18"/>
      <color rgb="FF3117F1"/>
      <name val="Arial Black"/>
      <family val="2"/>
    </font>
    <font>
      <b/>
      <sz val="10"/>
      <color rgb="FFFF0000"/>
      <name val="Verdana"/>
      <family val="2"/>
    </font>
    <font>
      <b/>
      <sz val="12"/>
      <color rgb="FFFABF8F"/>
      <name val="Verdana"/>
      <family val="2"/>
    </font>
    <font>
      <b/>
      <sz val="11"/>
      <color rgb="FFFABF8F"/>
      <name val="Verdana"/>
      <family val="2"/>
    </font>
    <font>
      <sz val="20"/>
      <color rgb="FF3117F1"/>
      <name val="Arial Black"/>
      <family val="2"/>
    </font>
  </fonts>
  <fills count="7">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1BDC8"/>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155">
    <xf numFmtId="0" fontId="0" fillId="0" borderId="0" xfId="0"/>
    <xf numFmtId="0" fontId="0" fillId="0" borderId="0" xfId="0" applyAlignment="1">
      <alignment vertical="center"/>
    </xf>
    <xf numFmtId="0" fontId="0" fillId="0" borderId="1" xfId="0" applyBorder="1"/>
    <xf numFmtId="164" fontId="0" fillId="0" borderId="0" xfId="0" applyNumberFormat="1" applyAlignment="1">
      <alignment vertical="center"/>
    </xf>
    <xf numFmtId="0" fontId="8" fillId="0" borderId="0" xfId="0" applyFont="1" applyBorder="1" applyAlignment="1">
      <alignment horizontal="center" vertical="center" wrapText="1"/>
    </xf>
    <xf numFmtId="0" fontId="7" fillId="0" borderId="0" xfId="0" applyFont="1" applyBorder="1" applyAlignment="1">
      <alignment vertical="center" wrapText="1"/>
    </xf>
    <xf numFmtId="1" fontId="8" fillId="0" borderId="0" xfId="0" applyNumberFormat="1" applyFont="1" applyBorder="1" applyAlignment="1">
      <alignment horizontal="right" vertical="center" wrapText="1"/>
    </xf>
    <xf numFmtId="2" fontId="8" fillId="0" borderId="0" xfId="0" applyNumberFormat="1" applyFont="1" applyBorder="1" applyAlignment="1">
      <alignment horizontal="right" vertical="center" wrapText="1"/>
    </xf>
    <xf numFmtId="1" fontId="0" fillId="0" borderId="0" xfId="0" applyNumberFormat="1" applyAlignment="1">
      <alignment vertical="center"/>
    </xf>
    <xf numFmtId="1" fontId="0" fillId="0" borderId="0" xfId="0" applyNumberFormat="1"/>
    <xf numFmtId="0" fontId="2" fillId="0" borderId="0" xfId="0" applyFont="1" applyAlignment="1">
      <alignment vertical="center"/>
    </xf>
    <xf numFmtId="2" fontId="0" fillId="0" borderId="0" xfId="0" applyNumberFormat="1" applyAlignment="1">
      <alignment vertical="center"/>
    </xf>
    <xf numFmtId="2" fontId="0" fillId="0" borderId="0" xfId="0" applyNumberFormat="1"/>
    <xf numFmtId="164" fontId="8" fillId="0" borderId="0" xfId="0" applyNumberFormat="1" applyFont="1" applyBorder="1" applyAlignment="1">
      <alignment horizontal="right" vertical="center" wrapText="1"/>
    </xf>
    <xf numFmtId="165" fontId="0" fillId="0" borderId="0" xfId="0" applyNumberFormat="1" applyAlignment="1">
      <alignment vertical="center"/>
    </xf>
    <xf numFmtId="166" fontId="0" fillId="0" borderId="0" xfId="0" applyNumberFormat="1" applyAlignment="1">
      <alignment vertical="center"/>
    </xf>
    <xf numFmtId="0" fontId="3" fillId="0" borderId="0" xfId="0" applyFont="1" applyAlignment="1">
      <alignment horizontal="center" vertical="center"/>
    </xf>
    <xf numFmtId="2" fontId="2" fillId="0" borderId="0" xfId="0" applyNumberFormat="1" applyFont="1" applyAlignment="1">
      <alignment vertical="center"/>
    </xf>
    <xf numFmtId="0" fontId="0" fillId="0" borderId="0" xfId="0" applyFill="1" applyAlignment="1">
      <alignment vertical="center"/>
    </xf>
    <xf numFmtId="0" fontId="4" fillId="0" borderId="0" xfId="0" applyFont="1" applyAlignment="1">
      <alignment horizontal="center" vertical="center"/>
    </xf>
    <xf numFmtId="0" fontId="0" fillId="0" borderId="0" xfId="0" applyAlignment="1">
      <alignment horizontal="right"/>
    </xf>
    <xf numFmtId="167" fontId="0" fillId="0" borderId="0" xfId="0" applyNumberFormat="1"/>
    <xf numFmtId="0" fontId="5" fillId="0" borderId="0"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justify" vertical="center" wrapText="1"/>
    </xf>
    <xf numFmtId="3" fontId="12" fillId="0" borderId="1" xfId="0" applyNumberFormat="1" applyFont="1" applyBorder="1" applyAlignment="1">
      <alignment horizontal="right" vertical="center" wrapText="1"/>
    </xf>
    <xf numFmtId="2" fontId="8" fillId="0" borderId="1" xfId="0" applyNumberFormat="1" applyFont="1" applyBorder="1" applyAlignment="1">
      <alignment horizontal="right" vertical="center" wrapText="1"/>
    </xf>
    <xf numFmtId="0" fontId="6" fillId="0" borderId="1" xfId="0" applyFont="1" applyBorder="1" applyAlignment="1">
      <alignment horizontal="justify" vertical="center" wrapText="1"/>
    </xf>
    <xf numFmtId="3" fontId="13" fillId="0" borderId="1" xfId="0" applyNumberFormat="1" applyFont="1" applyBorder="1" applyAlignment="1">
      <alignment horizontal="right" vertical="center" wrapText="1"/>
    </xf>
    <xf numFmtId="2" fontId="9" fillId="0" borderId="1" xfId="0" applyNumberFormat="1" applyFont="1" applyBorder="1" applyAlignment="1">
      <alignment horizontal="right" vertical="center" wrapText="1"/>
    </xf>
    <xf numFmtId="0" fontId="8" fillId="0" borderId="1" xfId="0" applyFont="1" applyBorder="1" applyAlignment="1">
      <alignment vertical="center" wrapText="1"/>
    </xf>
    <xf numFmtId="0" fontId="9" fillId="0" borderId="1" xfId="0" applyFont="1" applyBorder="1" applyAlignment="1">
      <alignment horizontal="justify" vertical="center" wrapText="1"/>
    </xf>
    <xf numFmtId="2" fontId="6" fillId="0" borderId="1" xfId="0" applyNumberFormat="1" applyFont="1" applyBorder="1" applyAlignment="1">
      <alignment horizontal="righ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3" fontId="13"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3" fontId="12" fillId="0" borderId="1" xfId="0" applyNumberFormat="1" applyFont="1" applyFill="1" applyBorder="1" applyAlignment="1">
      <alignment horizontal="right" vertical="center" wrapText="1"/>
    </xf>
    <xf numFmtId="2" fontId="8" fillId="0" borderId="1" xfId="0" applyNumberFormat="1" applyFont="1" applyFill="1" applyBorder="1" applyAlignment="1">
      <alignment horizontal="right" vertical="center" wrapText="1"/>
    </xf>
    <xf numFmtId="0" fontId="6"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12" fillId="0" borderId="1" xfId="0" applyFont="1" applyBorder="1" applyAlignment="1">
      <alignment horizontal="center" vertical="center" wrapText="1"/>
    </xf>
    <xf numFmtId="0" fontId="13" fillId="0" borderId="1" xfId="0" applyFont="1" applyBorder="1" applyAlignment="1">
      <alignment horizontal="justify"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2" fontId="7" fillId="0" borderId="1" xfId="0" applyNumberFormat="1" applyFont="1" applyBorder="1" applyAlignment="1">
      <alignment horizontal="right" vertical="center" wrapText="1"/>
    </xf>
    <xf numFmtId="3" fontId="13" fillId="0" borderId="1" xfId="0" applyNumberFormat="1" applyFont="1" applyBorder="1" applyAlignment="1">
      <alignment vertical="center" wrapText="1"/>
    </xf>
    <xf numFmtId="0" fontId="4" fillId="0" borderId="1" xfId="0" applyFont="1" applyBorder="1" applyAlignment="1">
      <alignment horizontal="center" vertical="center" wrapText="1"/>
    </xf>
    <xf numFmtId="0" fontId="2" fillId="0" borderId="1" xfId="0" applyFont="1" applyBorder="1" applyAlignment="1">
      <alignment vertical="center" wrapText="1"/>
    </xf>
    <xf numFmtId="2" fontId="0"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0" fontId="2" fillId="4" borderId="1" xfId="0" applyFont="1" applyFill="1" applyBorder="1" applyAlignment="1">
      <alignment vertical="center" wrapText="1"/>
    </xf>
    <xf numFmtId="3" fontId="11" fillId="4" borderId="1" xfId="0" applyNumberFormat="1" applyFont="1" applyFill="1" applyBorder="1" applyAlignment="1">
      <alignment horizontal="center" vertical="center" wrapText="1"/>
    </xf>
    <xf numFmtId="2" fontId="0" fillId="4" borderId="1" xfId="0" applyNumberFormat="1" applyFont="1" applyFill="1" applyBorder="1" applyAlignment="1">
      <alignment horizontal="center" vertical="center" wrapText="1"/>
    </xf>
    <xf numFmtId="0" fontId="2" fillId="3" borderId="1" xfId="0" applyFont="1" applyFill="1" applyBorder="1" applyAlignment="1">
      <alignment vertical="center" wrapText="1"/>
    </xf>
    <xf numFmtId="3" fontId="11" fillId="3" borderId="1" xfId="0" applyNumberFormat="1" applyFont="1" applyFill="1" applyBorder="1" applyAlignment="1">
      <alignment horizontal="center" vertical="center" wrapText="1"/>
    </xf>
    <xf numFmtId="2" fontId="0" fillId="3"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3" fontId="11" fillId="2" borderId="1" xfId="0" applyNumberFormat="1" applyFont="1" applyFill="1" applyBorder="1" applyAlignment="1">
      <alignment horizontal="center" vertical="center" wrapText="1"/>
    </xf>
    <xf numFmtId="2" fontId="0" fillId="2" borderId="1" xfId="0" applyNumberFormat="1" applyFont="1" applyFill="1" applyBorder="1" applyAlignment="1">
      <alignment horizontal="center" vertical="center" wrapText="1"/>
    </xf>
    <xf numFmtId="0" fontId="2" fillId="5" borderId="1" xfId="0" applyFont="1" applyFill="1" applyBorder="1" applyAlignment="1">
      <alignment vertical="center" wrapText="1"/>
    </xf>
    <xf numFmtId="3" fontId="11" fillId="5" borderId="1" xfId="0" applyNumberFormat="1" applyFont="1" applyFill="1" applyBorder="1" applyAlignment="1">
      <alignment horizontal="center" vertical="center" wrapText="1"/>
    </xf>
    <xf numFmtId="2" fontId="0" fillId="5" borderId="1" xfId="0" applyNumberFormat="1" applyFont="1" applyFill="1" applyBorder="1" applyAlignment="1">
      <alignment horizontal="center" vertical="center" wrapText="1"/>
    </xf>
    <xf numFmtId="0" fontId="2" fillId="6" borderId="1" xfId="0" applyFont="1" applyFill="1" applyBorder="1" applyAlignment="1">
      <alignment vertical="center" wrapText="1"/>
    </xf>
    <xf numFmtId="3" fontId="11" fillId="6" borderId="1" xfId="0" applyNumberFormat="1" applyFont="1" applyFill="1" applyBorder="1" applyAlignment="1">
      <alignment horizontal="center" vertical="center" wrapText="1"/>
    </xf>
    <xf numFmtId="2" fontId="0" fillId="6"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0" fillId="0" borderId="1" xfId="0" applyBorder="1" applyAlignment="1">
      <alignment horizontal="center"/>
    </xf>
    <xf numFmtId="0" fontId="0" fillId="0" borderId="1" xfId="0" applyBorder="1" applyAlignment="1">
      <alignment wrapText="1"/>
    </xf>
    <xf numFmtId="2" fontId="0" fillId="0" borderId="1" xfId="0" applyNumberFormat="1" applyBorder="1" applyAlignment="1">
      <alignment horizontal="center" vertical="center"/>
    </xf>
    <xf numFmtId="0" fontId="11" fillId="0" borderId="1" xfId="0" applyFont="1" applyBorder="1" applyAlignment="1">
      <alignment wrapText="1"/>
    </xf>
    <xf numFmtId="168" fontId="0" fillId="0" borderId="1" xfId="0" applyNumberFormat="1" applyBorder="1"/>
    <xf numFmtId="0" fontId="12" fillId="0" borderId="1" xfId="0" applyFont="1" applyBorder="1" applyAlignment="1">
      <alignment horizontal="justify" vertical="center" wrapText="1"/>
    </xf>
    <xf numFmtId="0" fontId="12" fillId="0" borderId="1" xfId="0" applyFont="1" applyBorder="1" applyAlignment="1">
      <alignment vertical="center" wrapText="1"/>
    </xf>
    <xf numFmtId="0" fontId="0" fillId="0" borderId="2" xfId="0" applyBorder="1"/>
    <xf numFmtId="0" fontId="9" fillId="0" borderId="0" xfId="0" applyFont="1" applyBorder="1" applyAlignment="1">
      <alignment horizontal="center" vertical="center" wrapText="1"/>
    </xf>
    <xf numFmtId="1" fontId="9" fillId="0" borderId="0"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4" fillId="0" borderId="0" xfId="0" applyFont="1" applyAlignment="1"/>
    <xf numFmtId="0" fontId="17" fillId="0" borderId="0" xfId="0" applyFont="1" applyAlignment="1">
      <alignment horizontal="center"/>
    </xf>
    <xf numFmtId="0" fontId="19" fillId="0" borderId="0" xfId="0" applyFont="1" applyAlignment="1">
      <alignment horizontal="center"/>
    </xf>
    <xf numFmtId="0" fontId="0" fillId="0" borderId="0" xfId="0" applyFont="1" applyAlignment="1">
      <alignment vertical="top"/>
    </xf>
    <xf numFmtId="0" fontId="0" fillId="0" borderId="0" xfId="0" applyAlignment="1">
      <alignment horizontal="justify" vertical="distributed" wrapText="1"/>
    </xf>
    <xf numFmtId="0" fontId="0" fillId="0" borderId="0" xfId="0" applyFill="1"/>
    <xf numFmtId="0" fontId="30" fillId="0" borderId="6" xfId="0" applyFont="1" applyFill="1" applyBorder="1"/>
    <xf numFmtId="0" fontId="0" fillId="0" borderId="7" xfId="0" applyFill="1" applyBorder="1"/>
    <xf numFmtId="0" fontId="0" fillId="0" borderId="8" xfId="0" applyFill="1" applyBorder="1"/>
    <xf numFmtId="0" fontId="0" fillId="0" borderId="9" xfId="0" applyFill="1" applyBorder="1"/>
    <xf numFmtId="0" fontId="0" fillId="0" borderId="0" xfId="0" applyFill="1" applyBorder="1"/>
    <xf numFmtId="0" fontId="0" fillId="0" borderId="10" xfId="0" applyFill="1" applyBorder="1"/>
    <xf numFmtId="0" fontId="15" fillId="0" borderId="9" xfId="0" applyFont="1" applyFill="1" applyBorder="1"/>
    <xf numFmtId="0" fontId="32" fillId="0" borderId="9" xfId="0" applyFont="1" applyFill="1" applyBorder="1"/>
    <xf numFmtId="0" fontId="30" fillId="0" borderId="9" xfId="0" applyFont="1" applyFill="1" applyBorder="1"/>
    <xf numFmtId="0" fontId="37" fillId="0" borderId="9" xfId="0" applyFont="1" applyFill="1" applyBorder="1" applyAlignment="1">
      <alignment horizontal="center"/>
    </xf>
    <xf numFmtId="0" fontId="0" fillId="0" borderId="11" xfId="0" applyFill="1" applyBorder="1"/>
    <xf numFmtId="0" fontId="0" fillId="0" borderId="12" xfId="0" applyFill="1" applyBorder="1"/>
    <xf numFmtId="0" fontId="0" fillId="0" borderId="13" xfId="0" applyFill="1" applyBorder="1"/>
    <xf numFmtId="0" fontId="40" fillId="0" borderId="0" xfId="0" applyFont="1" applyFill="1"/>
    <xf numFmtId="0" fontId="0" fillId="0" borderId="6" xfId="0" applyFill="1" applyBorder="1"/>
    <xf numFmtId="0" fontId="41" fillId="0" borderId="0" xfId="0" applyFont="1" applyFill="1"/>
    <xf numFmtId="0" fontId="39" fillId="0" borderId="0" xfId="0" applyFont="1" applyFill="1" applyAlignment="1"/>
    <xf numFmtId="0" fontId="35" fillId="0" borderId="9" xfId="0" applyFont="1" applyFill="1" applyBorder="1" applyAlignment="1">
      <alignment horizontal="center" wrapText="1"/>
    </xf>
    <xf numFmtId="0" fontId="35" fillId="0" borderId="0" xfId="0" applyFont="1" applyFill="1" applyBorder="1" applyAlignment="1">
      <alignment horizontal="center" wrapText="1"/>
    </xf>
    <xf numFmtId="0" fontId="35" fillId="0" borderId="10" xfId="0" applyFont="1" applyFill="1" applyBorder="1" applyAlignment="1">
      <alignment horizontal="center" wrapText="1"/>
    </xf>
    <xf numFmtId="0" fontId="35" fillId="0" borderId="9" xfId="0" applyFont="1" applyFill="1" applyBorder="1" applyAlignment="1">
      <alignment horizontal="center"/>
    </xf>
    <xf numFmtId="0" fontId="35" fillId="0" borderId="0" xfId="0" applyFont="1" applyFill="1" applyBorder="1" applyAlignment="1">
      <alignment horizontal="center"/>
    </xf>
    <xf numFmtId="0" fontId="35" fillId="0" borderId="10" xfId="0" applyFont="1" applyFill="1" applyBorder="1" applyAlignment="1">
      <alignment horizontal="center"/>
    </xf>
    <xf numFmtId="0" fontId="38" fillId="0" borderId="9" xfId="0" applyFont="1" applyFill="1" applyBorder="1" applyAlignment="1">
      <alignment horizontal="center"/>
    </xf>
    <xf numFmtId="0" fontId="38" fillId="0" borderId="0" xfId="0" applyFont="1" applyFill="1" applyBorder="1" applyAlignment="1">
      <alignment horizontal="center"/>
    </xf>
    <xf numFmtId="0" fontId="38" fillId="0" borderId="10" xfId="0" applyFont="1" applyFill="1" applyBorder="1" applyAlignment="1">
      <alignment horizontal="center"/>
    </xf>
    <xf numFmtId="0" fontId="39" fillId="0" borderId="9" xfId="0" applyFont="1" applyFill="1" applyBorder="1" applyAlignment="1">
      <alignment horizontal="center"/>
    </xf>
    <xf numFmtId="0" fontId="39" fillId="0" borderId="0" xfId="0" applyFont="1" applyFill="1" applyBorder="1" applyAlignment="1">
      <alignment horizontal="center"/>
    </xf>
    <xf numFmtId="0" fontId="39" fillId="0" borderId="10" xfId="0" applyFont="1" applyFill="1" applyBorder="1" applyAlignment="1">
      <alignment horizontal="center"/>
    </xf>
    <xf numFmtId="0" fontId="31" fillId="0" borderId="0" xfId="0" applyFont="1" applyFill="1" applyBorder="1" applyAlignment="1">
      <alignment horizontal="center"/>
    </xf>
    <xf numFmtId="0" fontId="33" fillId="0" borderId="9" xfId="0" applyFont="1" applyFill="1" applyBorder="1" applyAlignment="1">
      <alignment horizontal="center"/>
    </xf>
    <xf numFmtId="0" fontId="33" fillId="0" borderId="0" xfId="0" applyFont="1" applyFill="1" applyBorder="1" applyAlignment="1">
      <alignment horizontal="center"/>
    </xf>
    <xf numFmtId="0" fontId="33" fillId="0" borderId="10" xfId="0" applyFont="1" applyFill="1" applyBorder="1" applyAlignment="1">
      <alignment horizontal="center"/>
    </xf>
    <xf numFmtId="0" fontId="42" fillId="0" borderId="9" xfId="0" applyFont="1" applyFill="1" applyBorder="1" applyAlignment="1">
      <alignment horizontal="center"/>
    </xf>
    <xf numFmtId="0" fontId="42" fillId="0" borderId="0" xfId="0" applyFont="1" applyFill="1" applyBorder="1" applyAlignment="1">
      <alignment horizontal="center"/>
    </xf>
    <xf numFmtId="0" fontId="42" fillId="0" borderId="10" xfId="0" applyFont="1" applyFill="1" applyBorder="1" applyAlignment="1">
      <alignment horizontal="center"/>
    </xf>
    <xf numFmtId="0" fontId="34" fillId="0" borderId="9" xfId="0" applyFont="1" applyFill="1" applyBorder="1" applyAlignment="1">
      <alignment horizontal="center"/>
    </xf>
    <xf numFmtId="0" fontId="34" fillId="0" borderId="0" xfId="0" applyFont="1" applyFill="1" applyBorder="1" applyAlignment="1">
      <alignment horizontal="center"/>
    </xf>
    <xf numFmtId="0" fontId="34" fillId="0" borderId="10" xfId="0" applyFont="1" applyFill="1" applyBorder="1" applyAlignment="1">
      <alignment horizontal="center"/>
    </xf>
    <xf numFmtId="0" fontId="0" fillId="0" borderId="0" xfId="0" applyAlignment="1">
      <alignment horizontal="center"/>
    </xf>
    <xf numFmtId="0" fontId="22" fillId="0" borderId="0" xfId="0" applyFont="1" applyAlignment="1">
      <alignment horizontal="justify" vertical="distributed" wrapText="1"/>
    </xf>
    <xf numFmtId="0" fontId="21" fillId="0" borderId="0" xfId="0" applyFont="1" applyAlignment="1">
      <alignment horizontal="justify" vertical="distributed" wrapText="1"/>
    </xf>
    <xf numFmtId="0" fontId="21" fillId="0" borderId="0" xfId="0" applyFont="1" applyAlignment="1">
      <alignment horizontal="center" vertical="distributed" wrapText="1"/>
    </xf>
    <xf numFmtId="0" fontId="24" fillId="0" borderId="0" xfId="0" applyFont="1" applyAlignment="1">
      <alignment horizontal="justify" vertical="distributed" wrapText="1"/>
    </xf>
    <xf numFmtId="0" fontId="22" fillId="0" borderId="0" xfId="0" applyFont="1" applyAlignment="1">
      <alignment vertical="distributed" wrapText="1"/>
    </xf>
    <xf numFmtId="0" fontId="25" fillId="0" borderId="0" xfId="0" applyFont="1" applyAlignment="1">
      <alignment horizontal="justify" vertical="distributed" wrapText="1"/>
    </xf>
    <xf numFmtId="0" fontId="27" fillId="0" borderId="0" xfId="0" applyFont="1" applyAlignment="1">
      <alignment vertical="top"/>
    </xf>
    <xf numFmtId="0" fontId="26" fillId="0" borderId="0" xfId="0" applyFont="1" applyAlignment="1">
      <alignment horizontal="justify" vertical="distributed" wrapText="1"/>
    </xf>
    <xf numFmtId="0" fontId="16" fillId="0" borderId="0" xfId="0" applyFont="1" applyAlignment="1">
      <alignment horizontal="center"/>
    </xf>
    <xf numFmtId="0" fontId="18" fillId="0" borderId="0" xfId="0" applyFont="1" applyAlignment="1">
      <alignment horizontal="center"/>
    </xf>
    <xf numFmtId="0" fontId="20" fillId="0" borderId="0" xfId="0" applyFont="1" applyAlignment="1">
      <alignment horizontal="center"/>
    </xf>
    <xf numFmtId="0" fontId="5" fillId="0" borderId="0" xfId="0" applyFont="1" applyBorder="1" applyAlignment="1">
      <alignment horizontal="center" vertical="center"/>
    </xf>
    <xf numFmtId="0" fontId="3" fillId="0" borderId="1" xfId="0" applyFont="1" applyBorder="1" applyAlignment="1">
      <alignment horizontal="center" vertical="center" wrapText="1"/>
    </xf>
    <xf numFmtId="0" fontId="9" fillId="0" borderId="1" xfId="0" applyFont="1" applyBorder="1" applyAlignment="1">
      <alignment horizontal="center" vertical="center"/>
    </xf>
    <xf numFmtId="0" fontId="4" fillId="0" borderId="0" xfId="0" applyFont="1" applyAlignment="1">
      <alignment horizontal="center"/>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1" fontId="9" fillId="0" borderId="0" xfId="0" applyNumberFormat="1" applyFont="1" applyBorder="1" applyAlignment="1">
      <alignment horizontal="center" vertical="center" wrapText="1"/>
    </xf>
    <xf numFmtId="0" fontId="4" fillId="0" borderId="0" xfId="0" applyFont="1" applyAlignment="1">
      <alignment horizontal="center" vertical="center"/>
    </xf>
    <xf numFmtId="0" fontId="5" fillId="0" borderId="0" xfId="0" applyFont="1" applyBorder="1" applyAlignment="1">
      <alignment horizontal="center" vertical="center" wrapText="1"/>
    </xf>
    <xf numFmtId="0" fontId="14"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colors>
    <mruColors>
      <color rgb="FFFFCCFF"/>
      <color rgb="FFFF99FF"/>
      <color rgb="FFE1BDC8"/>
      <color rgb="FFF2ACC2"/>
      <color rgb="FFCCFF66"/>
      <color rgb="FFA7F9B1"/>
      <color rgb="FF0000FF"/>
      <color rgb="FF73FF47"/>
      <color rgb="FF66FF99"/>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600" b="1" i="0" u="none" strike="noStrike" kern="1200" cap="all" spc="120" normalizeH="0" baseline="0">
                <a:solidFill>
                  <a:schemeClr val="accent2">
                    <a:lumMod val="75000"/>
                  </a:schemeClr>
                </a:solidFill>
                <a:latin typeface="+mn-lt"/>
                <a:ea typeface="+mn-ea"/>
                <a:cs typeface="+mn-cs"/>
              </a:defRPr>
            </a:pPr>
            <a:r>
              <a:rPr lang="en-IN">
                <a:solidFill>
                  <a:schemeClr val="accent2">
                    <a:lumMod val="75000"/>
                  </a:schemeClr>
                </a:solidFill>
              </a:rPr>
              <a:t>GSDP At Market Prices</a:t>
            </a:r>
          </a:p>
        </c:rich>
      </c:tx>
      <c:layout/>
      <c:overlay val="0"/>
      <c:spPr>
        <a:noFill/>
        <a:ln>
          <a:noFill/>
        </a:ln>
        <a:effectLst/>
      </c:spPr>
    </c:title>
    <c:autoTitleDeleted val="0"/>
    <c:plotArea>
      <c:layout>
        <c:manualLayout>
          <c:layoutTarget val="inner"/>
          <c:xMode val="edge"/>
          <c:yMode val="edge"/>
          <c:x val="0.20305510275889091"/>
          <c:y val="0.14632652818850117"/>
          <c:w val="0.7950847448501791"/>
          <c:h val="0.57038063680953965"/>
        </c:manualLayout>
      </c:layout>
      <c:lineChart>
        <c:grouping val="standard"/>
        <c:varyColors val="0"/>
        <c:ser>
          <c:idx val="0"/>
          <c:order val="0"/>
          <c:tx>
            <c:strRef>
              <c:f>Graph1!$B$7</c:f>
              <c:strCache>
                <c:ptCount val="1"/>
                <c:pt idx="0">
                  <c:v>GSDP At current prices</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dLbls>
            <c:dLbl>
              <c:idx val="0"/>
              <c:layout>
                <c:manualLayout>
                  <c:x val="-2.7543027848229151E-2"/>
                  <c:y val="-8.123616920150761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7.5117348676988762E-3"/>
                  <c:y val="-6.357613241857128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9.1809032241656308E-17"/>
                  <c:y val="-6.004412506198390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7.770416184492073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0078232451325694E-3"/>
                  <c:y val="-8.476817655809530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9.1809032241656308E-17"/>
                  <c:y val="-7.770416184492073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2519558112831383E-2"/>
                  <c:y val="-8.476817655809530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8361806448331294E-16"/>
                  <c:y val="-3.8852080922460203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lang="en-US" sz="1000" b="1" i="0" u="none" strike="noStrike" kern="1200" baseline="0">
                    <a:solidFill>
                      <a:schemeClr val="tx2">
                        <a:lumMod val="60000"/>
                        <a:lumOff val="4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Graph1!$C$6:$J$6</c:f>
              <c:strCache>
                <c:ptCount val="8"/>
                <c:pt idx="0">
                  <c:v>2011-12</c:v>
                </c:pt>
                <c:pt idx="1">
                  <c:v>2012-13</c:v>
                </c:pt>
                <c:pt idx="2">
                  <c:v>2013-14</c:v>
                </c:pt>
                <c:pt idx="3">
                  <c:v>2014-15</c:v>
                </c:pt>
                <c:pt idx="4">
                  <c:v>2015-16</c:v>
                </c:pt>
                <c:pt idx="5">
                  <c:v>2016-17</c:v>
                </c:pt>
                <c:pt idx="6">
                  <c:v>2017-18</c:v>
                </c:pt>
                <c:pt idx="7">
                  <c:v>2018-19</c:v>
                </c:pt>
              </c:strCache>
            </c:strRef>
          </c:cat>
          <c:val>
            <c:numRef>
              <c:f>Graph1!$C$7:$J$7</c:f>
              <c:numCache>
                <c:formatCode>0.00</c:formatCode>
                <c:ptCount val="8"/>
                <c:pt idx="0">
                  <c:v>230.98707518324099</c:v>
                </c:pt>
                <c:pt idx="1">
                  <c:v>261.69960189588608</c:v>
                </c:pt>
                <c:pt idx="2">
                  <c:v>296.4753757954291</c:v>
                </c:pt>
                <c:pt idx="3">
                  <c:v>314.24994609488959</c:v>
                </c:pt>
                <c:pt idx="4">
                  <c:v>328.59262778640516</c:v>
                </c:pt>
                <c:pt idx="5">
                  <c:v>384.62883870503964</c:v>
                </c:pt>
                <c:pt idx="6">
                  <c:v>434.67282843260767</c:v>
                </c:pt>
                <c:pt idx="7">
                  <c:v>486.00379833183632</c:v>
                </c:pt>
              </c:numCache>
            </c:numRef>
          </c:val>
          <c:smooth val="0"/>
        </c:ser>
        <c:ser>
          <c:idx val="1"/>
          <c:order val="1"/>
          <c:tx>
            <c:strRef>
              <c:f>Graph1!$B$8</c:f>
              <c:strCache>
                <c:ptCount val="1"/>
                <c:pt idx="0">
                  <c:v>GSDP At 2011-12 prices</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dLbl>
              <c:idx val="0"/>
              <c:layout>
                <c:manualLayout>
                  <c:x val="0"/>
                  <c:y val="2.825605885269832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5039116225662426E-3"/>
                  <c:y val="4.591609563563492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9.1809032241656308E-17"/>
                  <c:y val="6.004412506198386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5.298011034880937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6.357613241857128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7.5117348676986464E-3"/>
                  <c:y val="7.417215448833307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7.5117348676988303E-3"/>
                  <c:y val="8.123616920150761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8361806448331294E-16"/>
                  <c:y val="6.3576132418571171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lang="en-US" sz="1000" b="1" i="0" u="none" strike="noStrike" kern="1200" baseline="0">
                    <a:solidFill>
                      <a:srgbClr val="FF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Graph1!$C$6:$J$6</c:f>
              <c:strCache>
                <c:ptCount val="8"/>
                <c:pt idx="0">
                  <c:v>2011-12</c:v>
                </c:pt>
                <c:pt idx="1">
                  <c:v>2012-13</c:v>
                </c:pt>
                <c:pt idx="2">
                  <c:v>2013-14</c:v>
                </c:pt>
                <c:pt idx="3">
                  <c:v>2014-15</c:v>
                </c:pt>
                <c:pt idx="4">
                  <c:v>2015-16</c:v>
                </c:pt>
                <c:pt idx="5">
                  <c:v>2016-17</c:v>
                </c:pt>
                <c:pt idx="6">
                  <c:v>2017-18</c:v>
                </c:pt>
                <c:pt idx="7">
                  <c:v>2018-19</c:v>
                </c:pt>
              </c:strCache>
            </c:strRef>
          </c:cat>
          <c:val>
            <c:numRef>
              <c:f>Graph1!$C$8:$J$8</c:f>
              <c:numCache>
                <c:formatCode>0.00</c:formatCode>
                <c:ptCount val="8"/>
                <c:pt idx="0">
                  <c:v>230.98707518324099</c:v>
                </c:pt>
                <c:pt idx="1">
                  <c:v>243.36348213095266</c:v>
                </c:pt>
                <c:pt idx="2">
                  <c:v>265.89153302078819</c:v>
                </c:pt>
                <c:pt idx="3">
                  <c:v>270.66534117879462</c:v>
                </c:pt>
                <c:pt idx="4">
                  <c:v>292.27471129467648</c:v>
                </c:pt>
                <c:pt idx="5">
                  <c:v>340.10671661119034</c:v>
                </c:pt>
                <c:pt idx="6">
                  <c:v>365.3980579726387</c:v>
                </c:pt>
                <c:pt idx="7">
                  <c:v>395.92017433935882</c:v>
                </c:pt>
              </c:numCache>
            </c:numRef>
          </c:val>
          <c:smooth val="0"/>
        </c:ser>
        <c:dLbls>
          <c:showLegendKey val="0"/>
          <c:showVal val="0"/>
          <c:showCatName val="0"/>
          <c:showSerName val="0"/>
          <c:showPercent val="0"/>
          <c:showBubbleSize val="0"/>
        </c:dLbls>
        <c:marker val="1"/>
        <c:smooth val="0"/>
        <c:axId val="275694720"/>
        <c:axId val="275695280"/>
      </c:lineChart>
      <c:catAx>
        <c:axId val="275694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1" i="0" u="none" strike="noStrike" kern="1200" cap="all" spc="120" normalizeH="0" baseline="0">
                <a:solidFill>
                  <a:srgbClr val="0000FF"/>
                </a:solidFill>
                <a:latin typeface="+mn-lt"/>
                <a:ea typeface="+mn-ea"/>
                <a:cs typeface="+mn-cs"/>
              </a:defRPr>
            </a:pPr>
            <a:endParaRPr lang="en-US"/>
          </a:p>
        </c:txPr>
        <c:crossAx val="275695280"/>
        <c:crosses val="autoZero"/>
        <c:auto val="1"/>
        <c:lblAlgn val="ctr"/>
        <c:lblOffset val="100"/>
        <c:noMultiLvlLbl val="0"/>
      </c:catAx>
      <c:valAx>
        <c:axId val="275695280"/>
        <c:scaling>
          <c:orientation val="minMax"/>
        </c:scaling>
        <c:delete val="0"/>
        <c:axPos val="l"/>
        <c:title>
          <c:tx>
            <c:rich>
              <a:bodyPr rot="-5400000" spcFirstLastPara="1" vertOverflow="ellipsis" vert="horz" wrap="square" anchor="ctr" anchorCtr="1"/>
              <a:lstStyle/>
              <a:p>
                <a:pPr>
                  <a:defRPr lang="en-US" sz="1050" b="1" i="0" u="none" strike="noStrike" kern="1200" cap="all" baseline="0">
                    <a:solidFill>
                      <a:srgbClr val="C00000"/>
                    </a:solidFill>
                    <a:latin typeface="+mn-lt"/>
                    <a:ea typeface="+mn-ea"/>
                    <a:cs typeface="+mn-cs"/>
                  </a:defRPr>
                </a:pPr>
                <a:r>
                  <a:rPr lang="en-IN" sz="1050" b="1">
                    <a:solidFill>
                      <a:srgbClr val="C00000"/>
                    </a:solidFill>
                  </a:rPr>
                  <a:t>Rs.</a:t>
                </a:r>
                <a:r>
                  <a:rPr lang="en-IN" sz="1050" b="1" baseline="0">
                    <a:solidFill>
                      <a:srgbClr val="C00000"/>
                    </a:solidFill>
                  </a:rPr>
                  <a:t>  in '000 crore</a:t>
                </a:r>
                <a:endParaRPr lang="en-IN" sz="1050" b="1">
                  <a:solidFill>
                    <a:srgbClr val="C00000"/>
                  </a:solidFill>
                </a:endParaRPr>
              </a:p>
            </c:rich>
          </c:tx>
          <c:layout>
            <c:manualLayout>
              <c:xMode val="edge"/>
              <c:yMode val="edge"/>
              <c:x val="4.3882937872145526E-2"/>
              <c:y val="0.33739908077101238"/>
            </c:manualLayout>
          </c:layout>
          <c:overlay val="0"/>
          <c:spPr>
            <a:noFill/>
            <a:ln>
              <a:noFill/>
            </a:ln>
            <a:effectLst/>
          </c:spPr>
        </c:title>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lang="en-US" sz="1050" b="1" i="0" u="none" strike="noStrike" kern="1200" baseline="0">
                <a:solidFill>
                  <a:srgbClr val="0000FF"/>
                </a:solidFill>
                <a:latin typeface="+mn-lt"/>
                <a:ea typeface="+mn-ea"/>
                <a:cs typeface="+mn-cs"/>
              </a:defRPr>
            </a:pPr>
            <a:endParaRPr lang="en-US"/>
          </a:p>
        </c:txPr>
        <c:crossAx val="275694720"/>
        <c:crosses val="autoZero"/>
        <c:crossBetween val="between"/>
      </c:valAx>
      <c:spPr>
        <a:noFill/>
        <a:ln>
          <a:noFill/>
        </a:ln>
        <a:effectLst/>
      </c:spPr>
    </c:plotArea>
    <c:legend>
      <c:legendPos val="t"/>
      <c:layout>
        <c:manualLayout>
          <c:xMode val="edge"/>
          <c:yMode val="edge"/>
          <c:x val="0.2180842219742794"/>
          <c:y val="0.86516003372881711"/>
          <c:w val="0.6529071794046778"/>
          <c:h val="0.12583294735216921"/>
        </c:manualLayout>
      </c:layout>
      <c:overlay val="0"/>
      <c:spPr>
        <a:noFill/>
        <a:ln>
          <a:noFill/>
        </a:ln>
        <a:effectLst/>
      </c:spPr>
      <c:txPr>
        <a:bodyPr rot="0" spcFirstLastPara="1" vertOverflow="ellipsis" vert="horz" wrap="square" anchor="ctr" anchorCtr="1"/>
        <a:lstStyle/>
        <a:p>
          <a:pPr>
            <a:defRPr lang="en-US" sz="1050" b="1" i="0" u="none" strike="noStrike" kern="1200" baseline="0">
              <a:solidFill>
                <a:srgbClr val="C00000"/>
              </a:solidFill>
              <a:latin typeface="+mn-lt"/>
              <a:ea typeface="+mn-ea"/>
              <a:cs typeface="+mn-cs"/>
            </a:defRPr>
          </a:pPr>
          <a:endParaRPr lang="en-US"/>
        </a:p>
      </c:txPr>
    </c:legend>
    <c:plotVisOnly val="1"/>
    <c:dispBlanksAs val="gap"/>
    <c:showDLblsOverMax val="0"/>
  </c:chart>
  <c:spPr>
    <a:solidFill>
      <a:schemeClr val="lt1"/>
    </a:solidFill>
    <a:ln w="57150" cap="flat" cmpd="sng" algn="ctr">
      <a:solidFill>
        <a:schemeClr val="accent2"/>
      </a:solidFill>
      <a:round/>
    </a:ln>
    <a:effectLst/>
  </c:spPr>
  <c:txPr>
    <a:bodyPr/>
    <a:lstStyle/>
    <a:p>
      <a:pPr>
        <a:defRPr/>
      </a:pPr>
      <a:endParaRPr lang="en-US"/>
    </a:p>
  </c:txPr>
  <c:printSettings>
    <c:headerFooter/>
    <c:pageMargins b="0.75000000000000144" l="0.70000000000000062" r="0.70000000000000062" t="0.75000000000000144" header="0.30000000000000032" footer="0.3000000000000003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IN" sz="1600" b="1">
                <a:solidFill>
                  <a:schemeClr val="accent2">
                    <a:lumMod val="75000"/>
                  </a:schemeClr>
                </a:solidFill>
              </a:rPr>
              <a:t>Per capita NSDP</a:t>
            </a:r>
          </a:p>
        </c:rich>
      </c:tx>
      <c:layout/>
      <c:overlay val="0"/>
      <c:spPr>
        <a:noFill/>
        <a:ln>
          <a:noFill/>
        </a:ln>
        <a:effectLst/>
      </c:spPr>
    </c:title>
    <c:autoTitleDeleted val="0"/>
    <c:plotArea>
      <c:layout>
        <c:manualLayout>
          <c:layoutTarget val="inner"/>
          <c:xMode val="edge"/>
          <c:yMode val="edge"/>
          <c:x val="0.14257239720034995"/>
          <c:y val="9.5847777116030347E-2"/>
          <c:w val="0.85742761552998248"/>
          <c:h val="0.69084968569652017"/>
        </c:manualLayout>
      </c:layout>
      <c:lineChart>
        <c:grouping val="standard"/>
        <c:varyColors val="0"/>
        <c:ser>
          <c:idx val="0"/>
          <c:order val="0"/>
          <c:tx>
            <c:strRef>
              <c:f>Graph1!$A$14:$B$14</c:f>
              <c:strCache>
                <c:ptCount val="2"/>
                <c:pt idx="0">
                  <c:v>Per capita NSDP At current prices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4.7746936723842273E-3"/>
                  <c:y val="-7.207206130874285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7.1620405085763075E-3"/>
                  <c:y val="-6.827879492407201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387346836192196E-3"/>
                  <c:y val="-7.207206130874280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7.207206130874280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7.162040508576396E-3"/>
                  <c:y val="-7.586532769341332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7.162040508576396E-3"/>
                  <c:y val="-6.448552853940141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4324081017152651E-2"/>
                  <c:y val="-7.207206130874284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1936734180960525E-2"/>
                  <c:y val="-5.3105729385389287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lang="en-US" sz="1000" b="1" i="0" u="none" strike="noStrike" kern="1200" baseline="0">
                    <a:solidFill>
                      <a:schemeClr val="tx2">
                        <a:lumMod val="60000"/>
                        <a:lumOff val="4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Graph1!$C$13:$J$13</c:f>
              <c:strCache>
                <c:ptCount val="8"/>
                <c:pt idx="0">
                  <c:v>2011-12</c:v>
                </c:pt>
                <c:pt idx="1">
                  <c:v>2012-13</c:v>
                </c:pt>
                <c:pt idx="2">
                  <c:v>2013-14</c:v>
                </c:pt>
                <c:pt idx="3">
                  <c:v>2014-15</c:v>
                </c:pt>
                <c:pt idx="4">
                  <c:v>2015-16</c:v>
                </c:pt>
                <c:pt idx="5">
                  <c:v>2016-17</c:v>
                </c:pt>
                <c:pt idx="6">
                  <c:v>2017-18</c:v>
                </c:pt>
                <c:pt idx="7">
                  <c:v>2018-19</c:v>
                </c:pt>
              </c:strCache>
            </c:strRef>
          </c:cat>
          <c:val>
            <c:numRef>
              <c:f>Graph1!$C$14:$J$14</c:f>
              <c:numCache>
                <c:formatCode>0</c:formatCode>
                <c:ptCount val="8"/>
                <c:pt idx="0">
                  <c:v>48369.558435627012</c:v>
                </c:pt>
                <c:pt idx="1">
                  <c:v>54702.698030485677</c:v>
                </c:pt>
                <c:pt idx="2">
                  <c:v>60574.082126176756</c:v>
                </c:pt>
                <c:pt idx="3">
                  <c:v>63168.837506326512</c:v>
                </c:pt>
                <c:pt idx="4">
                  <c:v>64604.814284288193</c:v>
                </c:pt>
                <c:pt idx="5">
                  <c:v>75155.373433596935</c:v>
                </c:pt>
                <c:pt idx="6">
                  <c:v>83769.411432450885</c:v>
                </c:pt>
                <c:pt idx="7">
                  <c:v>92690.800840870885</c:v>
                </c:pt>
              </c:numCache>
            </c:numRef>
          </c:val>
          <c:smooth val="0"/>
        </c:ser>
        <c:ser>
          <c:idx val="1"/>
          <c:order val="1"/>
          <c:tx>
            <c:strRef>
              <c:f>Graph1!$A$15:$B$15</c:f>
              <c:strCache>
                <c:ptCount val="2"/>
                <c:pt idx="0">
                  <c:v>Per capita NSDP At 2011-12 prices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dLbl>
              <c:idx val="0"/>
              <c:layout>
                <c:manualLayout>
                  <c:x val="-4.3767519724066356E-17"/>
                  <c:y val="4.551919661604789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3873468361921093E-3"/>
                  <c:y val="5.689899577005985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8.7535039448132688E-17"/>
                  <c:y val="6.827879492407198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4.172593023137731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3873468361921093E-3"/>
                  <c:y val="4.172593023137731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8.7535039448132688E-17"/>
                  <c:y val="6.827879492407189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3873468361921093E-3"/>
                  <c:y val="5.310572938538922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0"/>
                  <c:y val="5.6898995770059857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lang="en-US" sz="1000" b="1" i="0" u="none" strike="noStrike" kern="1200" baseline="0">
                    <a:solidFill>
                      <a:schemeClr val="accent2">
                        <a:lumMod val="7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Graph1!$C$13:$J$13</c:f>
              <c:strCache>
                <c:ptCount val="8"/>
                <c:pt idx="0">
                  <c:v>2011-12</c:v>
                </c:pt>
                <c:pt idx="1">
                  <c:v>2012-13</c:v>
                </c:pt>
                <c:pt idx="2">
                  <c:v>2013-14</c:v>
                </c:pt>
                <c:pt idx="3">
                  <c:v>2014-15</c:v>
                </c:pt>
                <c:pt idx="4">
                  <c:v>2015-16</c:v>
                </c:pt>
                <c:pt idx="5">
                  <c:v>2016-17</c:v>
                </c:pt>
                <c:pt idx="6">
                  <c:v>2017-18</c:v>
                </c:pt>
                <c:pt idx="7">
                  <c:v>2018-19</c:v>
                </c:pt>
              </c:strCache>
            </c:strRef>
          </c:cat>
          <c:val>
            <c:numRef>
              <c:f>Graph1!$C$15:$J$15</c:f>
              <c:numCache>
                <c:formatCode>0</c:formatCode>
                <c:ptCount val="8"/>
                <c:pt idx="0">
                  <c:v>48369.558435627012</c:v>
                </c:pt>
                <c:pt idx="1">
                  <c:v>50714.185425580494</c:v>
                </c:pt>
                <c:pt idx="2">
                  <c:v>54108.688729760273</c:v>
                </c:pt>
                <c:pt idx="3">
                  <c:v>54209.534790469617</c:v>
                </c:pt>
                <c:pt idx="4">
                  <c:v>57602.405267096183</c:v>
                </c:pt>
                <c:pt idx="5">
                  <c:v>66624.774457509222</c:v>
                </c:pt>
                <c:pt idx="6">
                  <c:v>70799.477553083285</c:v>
                </c:pt>
                <c:pt idx="7">
                  <c:v>75796</c:v>
                </c:pt>
              </c:numCache>
            </c:numRef>
          </c:val>
          <c:smooth val="0"/>
        </c:ser>
        <c:dLbls>
          <c:showLegendKey val="0"/>
          <c:showVal val="0"/>
          <c:showCatName val="0"/>
          <c:showSerName val="0"/>
          <c:showPercent val="0"/>
          <c:showBubbleSize val="0"/>
        </c:dLbls>
        <c:marker val="1"/>
        <c:smooth val="0"/>
        <c:axId val="275490176"/>
        <c:axId val="275491856"/>
      </c:lineChart>
      <c:catAx>
        <c:axId val="275490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000" b="1" i="0" u="none" strike="noStrike" kern="1200" baseline="0">
                <a:solidFill>
                  <a:srgbClr val="0000FF"/>
                </a:solidFill>
                <a:latin typeface="+mn-lt"/>
                <a:ea typeface="+mn-ea"/>
                <a:cs typeface="+mn-cs"/>
              </a:defRPr>
            </a:pPr>
            <a:endParaRPr lang="en-US"/>
          </a:p>
        </c:txPr>
        <c:crossAx val="275491856"/>
        <c:crosses val="autoZero"/>
        <c:auto val="1"/>
        <c:lblAlgn val="ctr"/>
        <c:lblOffset val="100"/>
        <c:noMultiLvlLbl val="0"/>
      </c:catAx>
      <c:valAx>
        <c:axId val="275491856"/>
        <c:scaling>
          <c:orientation val="minMax"/>
        </c:scaling>
        <c:delete val="0"/>
        <c:axPos val="l"/>
        <c:title>
          <c:tx>
            <c:rich>
              <a:bodyPr rot="-5400000" spcFirstLastPara="1" vertOverflow="ellipsis" vert="horz" wrap="square" anchor="ctr" anchorCtr="1"/>
              <a:lstStyle/>
              <a:p>
                <a:pPr>
                  <a:defRPr lang="en-US" sz="1200" b="1" i="0" u="none" strike="noStrike" kern="1200" baseline="0">
                    <a:solidFill>
                      <a:srgbClr val="C00000"/>
                    </a:solidFill>
                    <a:latin typeface="+mn-lt"/>
                    <a:ea typeface="+mn-ea"/>
                    <a:cs typeface="+mn-cs"/>
                  </a:defRPr>
                </a:pPr>
                <a:r>
                  <a:rPr lang="en-IN" sz="1200" b="1">
                    <a:solidFill>
                      <a:srgbClr val="C00000"/>
                    </a:solidFill>
                  </a:rPr>
                  <a:t>IN</a:t>
                </a:r>
                <a:r>
                  <a:rPr lang="en-IN" sz="1200" b="1" baseline="0">
                    <a:solidFill>
                      <a:srgbClr val="C00000"/>
                    </a:solidFill>
                  </a:rPr>
                  <a:t> RUPEES</a:t>
                </a:r>
                <a:endParaRPr lang="en-IN" sz="1200" b="1">
                  <a:solidFill>
                    <a:srgbClr val="C00000"/>
                  </a:solidFill>
                </a:endParaRPr>
              </a:p>
            </c:rich>
          </c:tx>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900" b="1" i="0" u="none" strike="noStrike" kern="1200" baseline="0">
                <a:solidFill>
                  <a:srgbClr val="0000FF"/>
                </a:solidFill>
                <a:latin typeface="+mn-lt"/>
                <a:ea typeface="+mn-ea"/>
                <a:cs typeface="+mn-cs"/>
              </a:defRPr>
            </a:pPr>
            <a:endParaRPr lang="en-US"/>
          </a:p>
        </c:txPr>
        <c:crossAx val="275490176"/>
        <c:crosses val="autoZero"/>
        <c:crossBetween val="between"/>
      </c:valAx>
      <c:spPr>
        <a:noFill/>
        <a:ln w="25400">
          <a:noFill/>
        </a:ln>
        <a:effectLst/>
      </c:spPr>
    </c:plotArea>
    <c:legend>
      <c:legendPos val="b"/>
      <c:layout>
        <c:manualLayout>
          <c:xMode val="edge"/>
          <c:yMode val="edge"/>
          <c:x val="0.12357187652428418"/>
          <c:y val="0.86907678847836312"/>
          <c:w val="0.87642825102682964"/>
          <c:h val="0.12238858467564651"/>
        </c:manualLayout>
      </c:layout>
      <c:overlay val="0"/>
      <c:spPr>
        <a:noFill/>
        <a:ln>
          <a:noFill/>
        </a:ln>
        <a:effectLst/>
      </c:spPr>
      <c:txPr>
        <a:bodyPr rot="0" spcFirstLastPara="1" vertOverflow="ellipsis" vert="horz" wrap="square" anchor="ctr" anchorCtr="1"/>
        <a:lstStyle/>
        <a:p>
          <a:pPr>
            <a:defRPr lang="en-US" sz="1000" b="1" i="0" u="none" strike="noStrike" kern="1200" baseline="0">
              <a:solidFill>
                <a:srgbClr val="C00000"/>
              </a:solidFill>
              <a:latin typeface="+mn-lt"/>
              <a:ea typeface="+mn-ea"/>
              <a:cs typeface="+mn-cs"/>
            </a:defRPr>
          </a:pPr>
          <a:endParaRPr lang="en-US"/>
        </a:p>
      </c:txPr>
    </c:legend>
    <c:plotVisOnly val="1"/>
    <c:dispBlanksAs val="gap"/>
    <c:showDLblsOverMax val="0"/>
  </c:chart>
  <c:spPr>
    <a:solidFill>
      <a:schemeClr val="bg1"/>
    </a:solidFill>
    <a:ln w="53975" cap="flat" cmpd="dbl" algn="ctr">
      <a:solidFill>
        <a:srgbClr val="C00000"/>
      </a:solidFill>
      <a:round/>
    </a:ln>
    <a:effectLst/>
  </c:spPr>
  <c:txPr>
    <a:bodyPr/>
    <a:lstStyle/>
    <a:p>
      <a:pPr>
        <a:defRPr/>
      </a:pPr>
      <a:endParaRPr lang="en-US"/>
    </a:p>
  </c:txPr>
  <c:printSettings>
    <c:headerFooter/>
    <c:pageMargins b="0.75000000000000144" l="0.70000000000000062" r="0.70000000000000062" t="0.75000000000000144" header="0.30000000000000032" footer="0.30000000000000032"/>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200">
                <a:latin typeface="Arial" pitchFamily="34" charset="0"/>
                <a:cs typeface="Arial" pitchFamily="34" charset="0"/>
              </a:defRPr>
            </a:pPr>
            <a:r>
              <a:rPr lang="en-US" sz="1200">
                <a:latin typeface="Arial" pitchFamily="34" charset="0"/>
                <a:cs typeface="Arial" pitchFamily="34" charset="0"/>
              </a:rPr>
              <a:t> Share of GSVA across Sectors at Current Price, 2018-19 (Odisha)</a:t>
            </a: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1.9444379541578155E-2"/>
          <c:y val="0.17581046751178611"/>
          <c:w val="0.98055555555555551"/>
          <c:h val="0.30624832201318325"/>
        </c:manualLayout>
      </c:layout>
      <c:pie3DChart>
        <c:varyColors val="1"/>
        <c:ser>
          <c:idx val="0"/>
          <c:order val="0"/>
          <c:tx>
            <c:strRef>
              <c:f>'[1]Pie-Bar'!$C$2</c:f>
              <c:strCache>
                <c:ptCount val="1"/>
                <c:pt idx="0">
                  <c:v> Share of GSVA  2018-19 (A)</c:v>
                </c:pt>
              </c:strCache>
            </c:strRef>
          </c:tx>
          <c:explosion val="25"/>
          <c:dLbls>
            <c:dLbl>
              <c:idx val="1"/>
              <c:layout>
                <c:manualLayout>
                  <c:x val="-9.4185918305786528E-2"/>
                  <c:y val="-4.3551440795155857E-4"/>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11246965331447165"/>
                  <c:y val="-2.0236084154733148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4.4449124092046592E-2"/>
                  <c:y val="-9.82119756565277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7.8405969602636891E-2"/>
                  <c:y val="7.438694282243725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5.0859427455289104E-2"/>
                  <c:y val="4.6625518716973027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lang="en-US" b="1"/>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'[1]Pie-Bar'!$B$3:$B$10</c:f>
              <c:strCache>
                <c:ptCount val="8"/>
                <c:pt idx="0">
                  <c:v>Agriculture, Forestry and Fishing</c:v>
                </c:pt>
                <c:pt idx="1">
                  <c:v>Mining and Quarrying</c:v>
                </c:pt>
                <c:pt idx="2">
                  <c:v>Manufacturing</c:v>
                </c:pt>
                <c:pt idx="3">
                  <c:v>Electricity, Gas, Water Supply &amp; Other Utility Services</c:v>
                </c:pt>
                <c:pt idx="4">
                  <c:v>Construction</c:v>
                </c:pt>
                <c:pt idx="5">
                  <c:v>Trade, Hotels, Transport, Storage and Communication </c:v>
                </c:pt>
                <c:pt idx="6">
                  <c:v>Financial,  Real estate &amp; Professional Services</c:v>
                </c:pt>
                <c:pt idx="7">
                  <c:v>Public Administration etc.</c:v>
                </c:pt>
              </c:strCache>
            </c:strRef>
          </c:cat>
          <c:val>
            <c:numRef>
              <c:f>'[1]Pie-Bar'!$C$3:$C$10</c:f>
              <c:numCache>
                <c:formatCode>General</c:formatCode>
                <c:ptCount val="8"/>
                <c:pt idx="0">
                  <c:v>18.91</c:v>
                </c:pt>
                <c:pt idx="1">
                  <c:v>10.79</c:v>
                </c:pt>
                <c:pt idx="2">
                  <c:v>18.47</c:v>
                </c:pt>
                <c:pt idx="3">
                  <c:v>3.7</c:v>
                </c:pt>
                <c:pt idx="4">
                  <c:v>6.52</c:v>
                </c:pt>
                <c:pt idx="5">
                  <c:v>17.82</c:v>
                </c:pt>
                <c:pt idx="6">
                  <c:v>10.74</c:v>
                </c:pt>
                <c:pt idx="7">
                  <c:v>13.06</c:v>
                </c:pt>
              </c:numCache>
            </c:numRef>
          </c:val>
        </c:ser>
        <c:dLbls>
          <c:showLegendKey val="0"/>
          <c:showVal val="0"/>
          <c:showCatName val="0"/>
          <c:showSerName val="0"/>
          <c:showPercent val="0"/>
          <c:showBubbleSize val="0"/>
          <c:showLeaderLines val="1"/>
        </c:dLbls>
      </c:pie3DChart>
    </c:plotArea>
    <c:legend>
      <c:legendPos val="b"/>
      <c:layout>
        <c:manualLayout>
          <c:xMode val="edge"/>
          <c:yMode val="edge"/>
          <c:x val="0.19328181071157385"/>
          <c:y val="0.48364969574339461"/>
          <c:w val="0.61343637857685229"/>
          <c:h val="0.47641687046081588"/>
        </c:manualLayout>
      </c:layout>
      <c:overlay val="0"/>
      <c:txPr>
        <a:bodyPr/>
        <a:lstStyle/>
        <a:p>
          <a:pPr>
            <a:defRPr lang="en-US"/>
          </a:pPr>
          <a:endParaRPr lang="en-US"/>
        </a:p>
      </c:txPr>
    </c:legend>
    <c:plotVisOnly val="1"/>
    <c:dispBlanksAs val="zero"/>
    <c:showDLblsOverMax val="0"/>
  </c:chart>
  <c:spPr>
    <a:solidFill>
      <a:schemeClr val="lt1"/>
    </a:solidFill>
    <a:ln w="25400" cap="flat" cmpd="sng" algn="ctr">
      <a:solidFill>
        <a:schemeClr val="accent6"/>
      </a:solidFill>
      <a:prstDash val="solid"/>
    </a:ln>
    <a:effectLst/>
  </c:spPr>
  <c:txPr>
    <a:bodyPr/>
    <a:lstStyle/>
    <a:p>
      <a:pPr>
        <a:defRPr>
          <a:solidFill>
            <a:schemeClr val="dk1"/>
          </a:solidFill>
          <a:latin typeface="+mn-lt"/>
          <a:ea typeface="+mn-ea"/>
          <a:cs typeface="+mn-cs"/>
        </a:defRPr>
      </a:pPr>
      <a:endParaRPr lang="en-US"/>
    </a:p>
  </c:txPr>
  <c:printSettings>
    <c:headerFooter/>
    <c:pageMargins b="0.35433070866141736" l="0.70866141732283661" r="0.70866141732283661" t="0.35433070866141736" header="0.31496062992126139" footer="0.31496062992126139"/>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lang="en-US" sz="1200">
                <a:latin typeface="Arial" pitchFamily="34" charset="0"/>
                <a:cs typeface="Arial" pitchFamily="34" charset="0"/>
              </a:defRPr>
            </a:pPr>
            <a:r>
              <a:rPr lang="en-IN" sz="1200">
                <a:latin typeface="Arial" pitchFamily="34" charset="0"/>
                <a:cs typeface="Arial" pitchFamily="34" charset="0"/>
              </a:rPr>
              <a:t> Growth of GSVA across Sectors at Constant Price, 2018-19</a:t>
            </a:r>
            <a:r>
              <a:rPr lang="en-IN" sz="1200" baseline="0">
                <a:latin typeface="Arial" pitchFamily="34" charset="0"/>
                <a:cs typeface="Arial" pitchFamily="34" charset="0"/>
              </a:rPr>
              <a:t> </a:t>
            </a:r>
            <a:r>
              <a:rPr lang="en-IN" sz="1200">
                <a:latin typeface="Arial" pitchFamily="34" charset="0"/>
                <a:cs typeface="Arial" pitchFamily="34" charset="0"/>
              </a:rPr>
              <a:t>(Odisha)</a:t>
            </a:r>
          </a:p>
        </c:rich>
      </c:tx>
      <c:overlay val="0"/>
    </c:title>
    <c:autoTitleDeleted val="0"/>
    <c:view3D>
      <c:rotX val="0"/>
      <c:rotY val="0"/>
      <c:rAngAx val="0"/>
    </c:view3D>
    <c:floor>
      <c:thickness val="0"/>
      <c:spPr>
        <a:gradFill>
          <a:gsLst>
            <a:gs pos="0">
              <a:srgbClr val="FFEFD1"/>
            </a:gs>
            <a:gs pos="64999">
              <a:srgbClr val="F0EBD5"/>
            </a:gs>
            <a:gs pos="100000">
              <a:srgbClr val="D1C39F"/>
            </a:gs>
          </a:gsLst>
          <a:lin ang="5400000" scaled="0"/>
        </a:gradFill>
      </c:spPr>
    </c:floor>
    <c:sideWall>
      <c:thickness val="0"/>
    </c:sideWall>
    <c:backWall>
      <c:thickness val="0"/>
    </c:backWall>
    <c:plotArea>
      <c:layout>
        <c:manualLayout>
          <c:layoutTarget val="inner"/>
          <c:xMode val="edge"/>
          <c:yMode val="edge"/>
          <c:x val="0.19395560991769234"/>
          <c:y val="0.17818621587159739"/>
          <c:w val="0.8176741240678248"/>
          <c:h val="0.40202088276083503"/>
        </c:manualLayout>
      </c:layout>
      <c:bar3DChart>
        <c:barDir val="col"/>
        <c:grouping val="clustered"/>
        <c:varyColors val="0"/>
        <c:ser>
          <c:idx val="0"/>
          <c:order val="0"/>
          <c:tx>
            <c:strRef>
              <c:f>'[1]Pie-Bar'!$B$24</c:f>
              <c:strCache>
                <c:ptCount val="1"/>
                <c:pt idx="0">
                  <c:v> Growth of GSVA Across Sectors at Constant Price , 2018-19</c:v>
                </c:pt>
              </c:strCache>
            </c:strRef>
          </c:tx>
          <c:spPr>
            <a:solidFill>
              <a:srgbClr val="00B050"/>
            </a:solidFill>
          </c:spPr>
          <c:invertIfNegative val="0"/>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'[1]Pie-Bar'!$B$25:$B$32</c:f>
              <c:strCache>
                <c:ptCount val="8"/>
                <c:pt idx="0">
                  <c:v>Agriculture, Forestry and Fishing</c:v>
                </c:pt>
                <c:pt idx="1">
                  <c:v>Mining and Quarrying</c:v>
                </c:pt>
                <c:pt idx="2">
                  <c:v>Manufacturing</c:v>
                </c:pt>
                <c:pt idx="3">
                  <c:v>Electricity &amp; Other Utility Services</c:v>
                </c:pt>
                <c:pt idx="4">
                  <c:v>Construction</c:v>
                </c:pt>
                <c:pt idx="5">
                  <c:v>Trade, Transport etc </c:v>
                </c:pt>
                <c:pt idx="6">
                  <c:v>Financial,  Real estate etc</c:v>
                </c:pt>
                <c:pt idx="7">
                  <c:v>Public Admn etc.</c:v>
                </c:pt>
              </c:strCache>
            </c:strRef>
          </c:cat>
          <c:val>
            <c:numRef>
              <c:f>'[1]Pie-Bar'!$C$25:$C$32</c:f>
              <c:numCache>
                <c:formatCode>General</c:formatCode>
                <c:ptCount val="8"/>
                <c:pt idx="0">
                  <c:v>8.27</c:v>
                </c:pt>
                <c:pt idx="1">
                  <c:v>4.3</c:v>
                </c:pt>
                <c:pt idx="2">
                  <c:v>15.7</c:v>
                </c:pt>
                <c:pt idx="3">
                  <c:v>4.03</c:v>
                </c:pt>
                <c:pt idx="4">
                  <c:v>2.7</c:v>
                </c:pt>
                <c:pt idx="5">
                  <c:v>8.1</c:v>
                </c:pt>
                <c:pt idx="6">
                  <c:v>5.2</c:v>
                </c:pt>
                <c:pt idx="7">
                  <c:v>9.1</c:v>
                </c:pt>
              </c:numCache>
            </c:numRef>
          </c:val>
        </c:ser>
        <c:dLbls>
          <c:showLegendKey val="0"/>
          <c:showVal val="0"/>
          <c:showCatName val="0"/>
          <c:showSerName val="0"/>
          <c:showPercent val="0"/>
          <c:showBubbleSize val="0"/>
        </c:dLbls>
        <c:gapWidth val="150"/>
        <c:shape val="box"/>
        <c:axId val="274380144"/>
        <c:axId val="274379024"/>
        <c:axId val="0"/>
      </c:bar3DChart>
      <c:catAx>
        <c:axId val="274380144"/>
        <c:scaling>
          <c:orientation val="minMax"/>
        </c:scaling>
        <c:delete val="0"/>
        <c:axPos val="b"/>
        <c:numFmt formatCode="General" sourceLinked="0"/>
        <c:majorTickMark val="out"/>
        <c:minorTickMark val="none"/>
        <c:tickLblPos val="nextTo"/>
        <c:txPr>
          <a:bodyPr/>
          <a:lstStyle/>
          <a:p>
            <a:pPr>
              <a:defRPr lang="en-US"/>
            </a:pPr>
            <a:endParaRPr lang="en-US"/>
          </a:p>
        </c:txPr>
        <c:crossAx val="274379024"/>
        <c:crossesAt val="0"/>
        <c:auto val="1"/>
        <c:lblAlgn val="ctr"/>
        <c:lblOffset val="100"/>
        <c:noMultiLvlLbl val="0"/>
      </c:catAx>
      <c:valAx>
        <c:axId val="274379024"/>
        <c:scaling>
          <c:orientation val="minMax"/>
          <c:min val="0"/>
        </c:scaling>
        <c:delete val="0"/>
        <c:axPos val="l"/>
        <c:numFmt formatCode="0" sourceLinked="0"/>
        <c:majorTickMark val="out"/>
        <c:minorTickMark val="none"/>
        <c:tickLblPos val="nextTo"/>
        <c:txPr>
          <a:bodyPr/>
          <a:lstStyle/>
          <a:p>
            <a:pPr>
              <a:defRPr lang="en-US" sz="1100">
                <a:solidFill>
                  <a:srgbClr val="C00000"/>
                </a:solidFill>
              </a:defRPr>
            </a:pPr>
            <a:endParaRPr lang="en-US"/>
          </a:p>
        </c:txPr>
        <c:crossAx val="274380144"/>
        <c:crosses val="autoZero"/>
        <c:crossBetween val="between"/>
        <c:majorUnit val="4"/>
      </c:valAx>
    </c:plotArea>
    <c:plotVisOnly val="1"/>
    <c:dispBlanksAs val="gap"/>
    <c:showDLblsOverMax val="0"/>
  </c:chart>
  <c:spPr>
    <a:solidFill>
      <a:schemeClr val="lt1"/>
    </a:solidFill>
    <a:ln w="25400" cap="flat" cmpd="sng" algn="ctr">
      <a:solidFill>
        <a:schemeClr val="accent6"/>
      </a:solidFill>
      <a:prstDash val="solid"/>
    </a:ln>
    <a:effectLst/>
  </c:spPr>
  <c:txPr>
    <a:bodyPr/>
    <a:lstStyle/>
    <a:p>
      <a:pPr>
        <a:defRPr>
          <a:solidFill>
            <a:schemeClr val="dk1"/>
          </a:solidFill>
          <a:latin typeface="+mn-lt"/>
          <a:ea typeface="+mn-ea"/>
          <a:cs typeface="+mn-cs"/>
        </a:defRPr>
      </a:pPr>
      <a:endParaRPr lang="en-US"/>
    </a:p>
  </c:txPr>
  <c:printSettings>
    <c:headerFooter/>
    <c:pageMargins b="0.35433070866141736" l="0.51181102362204722" r="0.51181102362204722" t="0.35433070866141736" header="0.31496062992126139" footer="0.31496062992126139"/>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590550</xdr:colOff>
      <xdr:row>1</xdr:row>
      <xdr:rowOff>133350</xdr:rowOff>
    </xdr:from>
    <xdr:to>
      <xdr:col>7</xdr:col>
      <xdr:colOff>38100</xdr:colOff>
      <xdr:row>8</xdr:row>
      <xdr:rowOff>28575</xdr:rowOff>
    </xdr:to>
    <xdr:pic>
      <xdr:nvPicPr>
        <xdr:cNvPr id="6145" name="Picture 1"/>
        <xdr:cNvPicPr>
          <a:picLocks noChangeAspect="1" noChangeArrowheads="1"/>
        </xdr:cNvPicPr>
      </xdr:nvPicPr>
      <xdr:blipFill>
        <a:blip xmlns:r="http://schemas.openxmlformats.org/officeDocument/2006/relationships" r:embed="rId1"/>
        <a:srcRect/>
        <a:stretch>
          <a:fillRect/>
        </a:stretch>
      </xdr:blipFill>
      <xdr:spPr bwMode="auto">
        <a:xfrm>
          <a:off x="2419350" y="133350"/>
          <a:ext cx="1276350" cy="13716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47626</xdr:colOff>
      <xdr:row>26</xdr:row>
      <xdr:rowOff>1</xdr:rowOff>
    </xdr:from>
    <xdr:to>
      <xdr:col>9</xdr:col>
      <xdr:colOff>571500</xdr:colOff>
      <xdr:row>49</xdr:row>
      <xdr:rowOff>57151</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38099</xdr:colOff>
      <xdr:row>0</xdr:row>
      <xdr:rowOff>19049</xdr:rowOff>
    </xdr:from>
    <xdr:to>
      <xdr:col>9</xdr:col>
      <xdr:colOff>571500</xdr:colOff>
      <xdr:row>24</xdr:row>
      <xdr:rowOff>66674</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0.02112</cdr:x>
      <cdr:y>0.53846</cdr:y>
    </cdr:from>
    <cdr:to>
      <cdr:x>0.05882</cdr:x>
      <cdr:y>0.75339</cdr:y>
    </cdr:to>
    <cdr:sp macro="" textlink="">
      <cdr:nvSpPr>
        <cdr:cNvPr id="2" name="TextBox 1"/>
        <cdr:cNvSpPr txBox="1"/>
      </cdr:nvSpPr>
      <cdr:spPr>
        <a:xfrm xmlns:a="http://schemas.openxmlformats.org/drawingml/2006/main">
          <a:off x="133349" y="2266950"/>
          <a:ext cx="238125" cy="904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N"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95250</xdr:colOff>
      <xdr:row>0</xdr:row>
      <xdr:rowOff>57150</xdr:rowOff>
    </xdr:from>
    <xdr:to>
      <xdr:col>5</xdr:col>
      <xdr:colOff>634999</xdr:colOff>
      <xdr:row>15</xdr:row>
      <xdr:rowOff>95250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18</xdr:row>
      <xdr:rowOff>19050</xdr:rowOff>
    </xdr:from>
    <xdr:to>
      <xdr:col>5</xdr:col>
      <xdr:colOff>612774</xdr:colOff>
      <xdr:row>35</xdr:row>
      <xdr:rowOff>9525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KP\AppData\Roaming\Microsoft\Excel\Graph%20DC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e-Bar"/>
    </sheetNames>
    <sheetDataSet>
      <sheetData sheetId="0">
        <row r="2">
          <cell r="C2" t="str">
            <v xml:space="preserve"> Share of GSVA  2018-19 (A)</v>
          </cell>
        </row>
        <row r="3">
          <cell r="B3" t="str">
            <v>Agriculture, Forestry and Fishing</v>
          </cell>
          <cell r="C3">
            <v>18.91</v>
          </cell>
        </row>
        <row r="4">
          <cell r="B4" t="str">
            <v>Mining and Quarrying</v>
          </cell>
          <cell r="C4">
            <v>10.79</v>
          </cell>
        </row>
        <row r="5">
          <cell r="B5" t="str">
            <v>Manufacturing</v>
          </cell>
          <cell r="C5">
            <v>18.47</v>
          </cell>
        </row>
        <row r="6">
          <cell r="B6" t="str">
            <v>Electricity, Gas, Water Supply &amp; Other Utility Services</v>
          </cell>
          <cell r="C6">
            <v>3.7</v>
          </cell>
        </row>
        <row r="7">
          <cell r="B7" t="str">
            <v>Construction</v>
          </cell>
          <cell r="C7">
            <v>6.52</v>
          </cell>
        </row>
        <row r="8">
          <cell r="B8" t="str">
            <v xml:space="preserve">Trade, Hotels, Transport, Storage and Communication </v>
          </cell>
          <cell r="C8">
            <v>17.82</v>
          </cell>
        </row>
        <row r="9">
          <cell r="B9" t="str">
            <v>Financial,  Real estate &amp; Professional Services</v>
          </cell>
          <cell r="C9">
            <v>10.74</v>
          </cell>
        </row>
        <row r="10">
          <cell r="B10" t="str">
            <v>Public Administration etc.</v>
          </cell>
          <cell r="C10">
            <v>13.06</v>
          </cell>
        </row>
        <row r="24">
          <cell r="B24" t="str">
            <v xml:space="preserve"> Growth of GSVA Across Sectors at Constant Price , 2018-19</v>
          </cell>
        </row>
        <row r="25">
          <cell r="B25" t="str">
            <v>Agriculture, Forestry and Fishing</v>
          </cell>
          <cell r="C25">
            <v>8.27</v>
          </cell>
        </row>
        <row r="26">
          <cell r="B26" t="str">
            <v>Mining and Quarrying</v>
          </cell>
          <cell r="C26">
            <v>4.3</v>
          </cell>
        </row>
        <row r="27">
          <cell r="B27" t="str">
            <v>Manufacturing</v>
          </cell>
          <cell r="C27">
            <v>15.7</v>
          </cell>
        </row>
        <row r="28">
          <cell r="B28" t="str">
            <v>Electricity &amp; Other Utility Services</v>
          </cell>
          <cell r="C28">
            <v>4.03</v>
          </cell>
        </row>
        <row r="29">
          <cell r="B29" t="str">
            <v>Construction</v>
          </cell>
          <cell r="C29">
            <v>2.7</v>
          </cell>
        </row>
        <row r="30">
          <cell r="B30" t="str">
            <v xml:space="preserve">Trade, Transport etc </v>
          </cell>
          <cell r="C30">
            <v>8.1</v>
          </cell>
        </row>
        <row r="31">
          <cell r="B31" t="str">
            <v>Financial,  Real estate etc</v>
          </cell>
          <cell r="C31">
            <v>5.2</v>
          </cell>
        </row>
        <row r="32">
          <cell r="B32" t="str">
            <v>Public Admn etc.</v>
          </cell>
          <cell r="C32">
            <v>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election activeCell="O14" sqref="O14"/>
    </sheetView>
  </sheetViews>
  <sheetFormatPr defaultRowHeight="15" x14ac:dyDescent="0.25"/>
  <cols>
    <col min="1" max="1" width="4.85546875" customWidth="1"/>
    <col min="2" max="11" width="8.42578125" customWidth="1"/>
    <col min="12" max="12" width="4.28515625" customWidth="1"/>
  </cols>
  <sheetData>
    <row r="1" spans="1:12" ht="24.75" customHeight="1" thickBot="1" x14ac:dyDescent="0.3">
      <c r="A1" s="91"/>
      <c r="B1" s="91"/>
      <c r="C1" s="91"/>
      <c r="D1" s="91"/>
      <c r="E1" s="91"/>
      <c r="F1" s="91"/>
      <c r="G1" s="91"/>
      <c r="H1" s="91"/>
      <c r="I1" s="91"/>
      <c r="J1" s="91"/>
      <c r="K1" s="91"/>
      <c r="L1" s="91"/>
    </row>
    <row r="2" spans="1:12" ht="15.75" x14ac:dyDescent="0.25">
      <c r="A2" s="91"/>
      <c r="B2" s="92"/>
      <c r="C2" s="93"/>
      <c r="D2" s="93"/>
      <c r="E2" s="93"/>
      <c r="F2" s="93"/>
      <c r="G2" s="93"/>
      <c r="H2" s="93"/>
      <c r="I2" s="93"/>
      <c r="J2" s="93"/>
      <c r="K2" s="94"/>
      <c r="L2" s="91"/>
    </row>
    <row r="3" spans="1:12" x14ac:dyDescent="0.25">
      <c r="A3" s="91"/>
      <c r="B3" s="95"/>
      <c r="C3" s="96"/>
      <c r="D3" s="96"/>
      <c r="E3" s="96"/>
      <c r="F3" s="96"/>
      <c r="G3" s="96"/>
      <c r="H3" s="96"/>
      <c r="I3" s="96"/>
      <c r="J3" s="96"/>
      <c r="K3" s="97"/>
      <c r="L3" s="91"/>
    </row>
    <row r="4" spans="1:12" ht="15.75" x14ac:dyDescent="0.25">
      <c r="A4" s="91"/>
      <c r="B4" s="98"/>
      <c r="C4" s="96"/>
      <c r="D4" s="96"/>
      <c r="E4" s="96"/>
      <c r="F4" s="96"/>
      <c r="G4" s="96"/>
      <c r="H4" s="96"/>
      <c r="I4" s="96"/>
      <c r="J4" s="96"/>
      <c r="K4" s="97"/>
      <c r="L4" s="91"/>
    </row>
    <row r="5" spans="1:12" x14ac:dyDescent="0.25">
      <c r="A5" s="91"/>
      <c r="B5" s="95"/>
      <c r="C5" s="96"/>
      <c r="D5" s="96"/>
      <c r="E5" s="96"/>
      <c r="F5" s="96"/>
      <c r="G5" s="96"/>
      <c r="H5" s="96"/>
      <c r="I5" s="96"/>
      <c r="J5" s="96"/>
      <c r="K5" s="97"/>
      <c r="L5" s="91"/>
    </row>
    <row r="6" spans="1:12" ht="23.25" x14ac:dyDescent="0.35">
      <c r="A6" s="91"/>
      <c r="B6" s="99"/>
      <c r="C6" s="96"/>
      <c r="D6" s="96"/>
      <c r="E6" s="96"/>
      <c r="F6" s="96"/>
      <c r="G6" s="96"/>
      <c r="H6" s="96"/>
      <c r="I6" s="96"/>
      <c r="J6" s="96"/>
      <c r="K6" s="97"/>
      <c r="L6" s="91"/>
    </row>
    <row r="7" spans="1:12" ht="15.75" x14ac:dyDescent="0.25">
      <c r="A7" s="91"/>
      <c r="B7" s="100"/>
      <c r="C7" s="96"/>
      <c r="D7" s="96"/>
      <c r="E7" s="96"/>
      <c r="F7" s="96"/>
      <c r="G7" s="96"/>
      <c r="H7" s="96"/>
      <c r="I7" s="96"/>
      <c r="J7" s="96"/>
      <c r="K7" s="97"/>
      <c r="L7" s="91"/>
    </row>
    <row r="8" spans="1:12" ht="15.75" x14ac:dyDescent="0.25">
      <c r="A8" s="91"/>
      <c r="B8" s="100"/>
      <c r="C8" s="96"/>
      <c r="D8" s="96"/>
      <c r="E8" s="96"/>
      <c r="F8" s="96"/>
      <c r="G8" s="96"/>
      <c r="H8" s="96"/>
      <c r="I8" s="96"/>
      <c r="J8" s="96"/>
      <c r="K8" s="97"/>
      <c r="L8" s="91"/>
    </row>
    <row r="9" spans="1:12" ht="15.75" x14ac:dyDescent="0.25">
      <c r="A9" s="91"/>
      <c r="B9" s="100"/>
      <c r="C9" s="96"/>
      <c r="D9" s="96"/>
      <c r="E9" s="96"/>
      <c r="F9" s="96"/>
      <c r="G9" s="96"/>
      <c r="H9" s="96"/>
      <c r="I9" s="96"/>
      <c r="J9" s="96"/>
      <c r="K9" s="97"/>
      <c r="L9" s="91"/>
    </row>
    <row r="10" spans="1:12" ht="15.75" x14ac:dyDescent="0.25">
      <c r="A10" s="91"/>
      <c r="B10" s="100"/>
      <c r="C10" s="96"/>
      <c r="D10" s="96"/>
      <c r="E10" s="121" t="s">
        <v>152</v>
      </c>
      <c r="F10" s="121"/>
      <c r="G10" s="121"/>
      <c r="H10" s="121"/>
      <c r="I10" s="96"/>
      <c r="J10" s="96"/>
      <c r="K10" s="97"/>
      <c r="L10" s="91"/>
    </row>
    <row r="11" spans="1:12" ht="15.75" x14ac:dyDescent="0.25">
      <c r="A11" s="91"/>
      <c r="B11" s="100"/>
      <c r="C11" s="96"/>
      <c r="D11" s="96"/>
      <c r="E11" s="96"/>
      <c r="F11" s="96"/>
      <c r="G11" s="96"/>
      <c r="H11" s="96"/>
      <c r="I11" s="96"/>
      <c r="J11" s="96"/>
      <c r="K11" s="97"/>
      <c r="L11" s="91"/>
    </row>
    <row r="12" spans="1:12" ht="15.75" x14ac:dyDescent="0.25">
      <c r="A12" s="91"/>
      <c r="B12" s="100"/>
      <c r="C12" s="96"/>
      <c r="D12" s="96"/>
      <c r="E12" s="96"/>
      <c r="F12" s="96"/>
      <c r="G12" s="96"/>
      <c r="H12" s="96"/>
      <c r="I12" s="96"/>
      <c r="J12" s="96"/>
      <c r="K12" s="97"/>
      <c r="L12" s="91"/>
    </row>
    <row r="13" spans="1:12" ht="15.75" x14ac:dyDescent="0.25">
      <c r="A13" s="91"/>
      <c r="B13" s="100"/>
      <c r="C13" s="96"/>
      <c r="D13" s="96"/>
      <c r="E13" s="96"/>
      <c r="F13" s="96"/>
      <c r="G13" s="96"/>
      <c r="H13" s="96"/>
      <c r="I13" s="96"/>
      <c r="J13" s="96"/>
      <c r="K13" s="97"/>
      <c r="L13" s="91"/>
    </row>
    <row r="14" spans="1:12" ht="33.75" x14ac:dyDescent="0.65">
      <c r="A14" s="91"/>
      <c r="B14" s="122" t="s">
        <v>153</v>
      </c>
      <c r="C14" s="123"/>
      <c r="D14" s="123"/>
      <c r="E14" s="123"/>
      <c r="F14" s="123"/>
      <c r="G14" s="123"/>
      <c r="H14" s="123"/>
      <c r="I14" s="123"/>
      <c r="J14" s="123"/>
      <c r="K14" s="124"/>
      <c r="L14" s="91"/>
    </row>
    <row r="15" spans="1:12" ht="33.75" x14ac:dyDescent="0.65">
      <c r="A15" s="91"/>
      <c r="B15" s="122" t="s">
        <v>154</v>
      </c>
      <c r="C15" s="123"/>
      <c r="D15" s="123"/>
      <c r="E15" s="123"/>
      <c r="F15" s="123"/>
      <c r="G15" s="123"/>
      <c r="H15" s="123"/>
      <c r="I15" s="123"/>
      <c r="J15" s="123"/>
      <c r="K15" s="124"/>
      <c r="L15" s="91"/>
    </row>
    <row r="16" spans="1:12" ht="31.5" x14ac:dyDescent="0.6">
      <c r="A16" s="91"/>
      <c r="B16" s="125" t="s">
        <v>155</v>
      </c>
      <c r="C16" s="126"/>
      <c r="D16" s="126"/>
      <c r="E16" s="126"/>
      <c r="F16" s="126"/>
      <c r="G16" s="126"/>
      <c r="H16" s="126"/>
      <c r="I16" s="126"/>
      <c r="J16" s="126"/>
      <c r="K16" s="127"/>
      <c r="L16" s="91"/>
    </row>
    <row r="17" spans="1:12" ht="27" x14ac:dyDescent="0.5">
      <c r="A17" s="91"/>
      <c r="B17" s="128" t="s">
        <v>156</v>
      </c>
      <c r="C17" s="129"/>
      <c r="D17" s="129"/>
      <c r="E17" s="129"/>
      <c r="F17" s="129"/>
      <c r="G17" s="129"/>
      <c r="H17" s="129"/>
      <c r="I17" s="129"/>
      <c r="J17" s="129"/>
      <c r="K17" s="130"/>
      <c r="L17" s="91"/>
    </row>
    <row r="18" spans="1:12" ht="72" customHeight="1" x14ac:dyDescent="0.4">
      <c r="A18" s="91"/>
      <c r="B18" s="109" t="s">
        <v>157</v>
      </c>
      <c r="C18" s="110"/>
      <c r="D18" s="110"/>
      <c r="E18" s="110"/>
      <c r="F18" s="110"/>
      <c r="G18" s="110"/>
      <c r="H18" s="110"/>
      <c r="I18" s="110"/>
      <c r="J18" s="110"/>
      <c r="K18" s="111"/>
      <c r="L18" s="91"/>
    </row>
    <row r="19" spans="1:12" ht="19.5" x14ac:dyDescent="0.4">
      <c r="A19" s="91"/>
      <c r="B19" s="112" t="s">
        <v>158</v>
      </c>
      <c r="C19" s="113"/>
      <c r="D19" s="113"/>
      <c r="E19" s="113"/>
      <c r="F19" s="113"/>
      <c r="G19" s="113"/>
      <c r="H19" s="113"/>
      <c r="I19" s="113"/>
      <c r="J19" s="113"/>
      <c r="K19" s="114"/>
      <c r="L19" s="91"/>
    </row>
    <row r="20" spans="1:12" ht="22.5" x14ac:dyDescent="0.45">
      <c r="A20" s="91"/>
      <c r="B20" s="101"/>
      <c r="C20" s="96"/>
      <c r="D20" s="96"/>
      <c r="E20" s="96"/>
      <c r="F20" s="96"/>
      <c r="G20" s="96"/>
      <c r="H20" s="96"/>
      <c r="I20" s="96"/>
      <c r="J20" s="96"/>
      <c r="K20" s="97"/>
      <c r="L20" s="91"/>
    </row>
    <row r="21" spans="1:12" ht="22.5" x14ac:dyDescent="0.45">
      <c r="A21" s="91"/>
      <c r="B21" s="101"/>
      <c r="C21" s="96"/>
      <c r="D21" s="96"/>
      <c r="E21" s="96"/>
      <c r="F21" s="96"/>
      <c r="G21" s="96"/>
      <c r="H21" s="96"/>
      <c r="I21" s="96"/>
      <c r="J21" s="96"/>
      <c r="K21" s="97"/>
      <c r="L21" s="91"/>
    </row>
    <row r="22" spans="1:12" ht="15.75" x14ac:dyDescent="0.25">
      <c r="A22" s="91"/>
      <c r="B22" s="98"/>
      <c r="C22" s="96"/>
      <c r="D22" s="96"/>
      <c r="E22" s="96"/>
      <c r="F22" s="96"/>
      <c r="G22" s="96"/>
      <c r="H22" s="96"/>
      <c r="I22" s="96"/>
      <c r="J22" s="96"/>
      <c r="K22" s="97"/>
      <c r="L22" s="91"/>
    </row>
    <row r="23" spans="1:12" ht="15.75" x14ac:dyDescent="0.25">
      <c r="A23" s="91"/>
      <c r="B23" s="98"/>
      <c r="C23" s="96"/>
      <c r="D23" s="96"/>
      <c r="E23" s="96"/>
      <c r="F23" s="96"/>
      <c r="G23" s="96"/>
      <c r="H23" s="96"/>
      <c r="I23" s="96"/>
      <c r="J23" s="96"/>
      <c r="K23" s="97"/>
      <c r="L23" s="91"/>
    </row>
    <row r="24" spans="1:12" ht="27" x14ac:dyDescent="0.5">
      <c r="A24" s="91"/>
      <c r="B24" s="115" t="s">
        <v>159</v>
      </c>
      <c r="C24" s="116"/>
      <c r="D24" s="116"/>
      <c r="E24" s="116"/>
      <c r="F24" s="116"/>
      <c r="G24" s="116"/>
      <c r="H24" s="116"/>
      <c r="I24" s="116"/>
      <c r="J24" s="116"/>
      <c r="K24" s="117"/>
      <c r="L24" s="91"/>
    </row>
    <row r="25" spans="1:12" ht="15.75" x14ac:dyDescent="0.25">
      <c r="A25" s="91"/>
      <c r="B25" s="98"/>
      <c r="C25" s="96"/>
      <c r="D25" s="96"/>
      <c r="E25" s="96"/>
      <c r="F25" s="96"/>
      <c r="G25" s="96"/>
      <c r="H25" s="96"/>
      <c r="I25" s="96"/>
      <c r="J25" s="96"/>
      <c r="K25" s="97"/>
      <c r="L25" s="91"/>
    </row>
    <row r="26" spans="1:12" ht="15.75" x14ac:dyDescent="0.25">
      <c r="A26" s="91"/>
      <c r="B26" s="98"/>
      <c r="C26" s="96"/>
      <c r="D26" s="96"/>
      <c r="E26" s="96"/>
      <c r="F26" s="96"/>
      <c r="G26" s="96"/>
      <c r="H26" s="96"/>
      <c r="I26" s="96"/>
      <c r="J26" s="96"/>
      <c r="K26" s="97"/>
      <c r="L26" s="91"/>
    </row>
    <row r="27" spans="1:12" ht="15.75" x14ac:dyDescent="0.25">
      <c r="A27" s="91"/>
      <c r="B27" s="98"/>
      <c r="C27" s="96"/>
      <c r="D27" s="96"/>
      <c r="E27" s="96"/>
      <c r="F27" s="96"/>
      <c r="G27" s="96"/>
      <c r="H27" s="96"/>
      <c r="I27" s="96"/>
      <c r="J27" s="96"/>
      <c r="K27" s="97"/>
      <c r="L27" s="91"/>
    </row>
    <row r="28" spans="1:12" ht="15.75" x14ac:dyDescent="0.25">
      <c r="A28" s="91"/>
      <c r="B28" s="98"/>
      <c r="C28" s="96"/>
      <c r="D28" s="96"/>
      <c r="E28" s="96"/>
      <c r="F28" s="96"/>
      <c r="G28" s="96"/>
      <c r="H28" s="96"/>
      <c r="I28" s="96"/>
      <c r="J28" s="96"/>
      <c r="K28" s="97"/>
      <c r="L28" s="91"/>
    </row>
    <row r="29" spans="1:12" ht="15.75" x14ac:dyDescent="0.25">
      <c r="A29" s="91"/>
      <c r="B29" s="98"/>
      <c r="C29" s="96"/>
      <c r="D29" s="96"/>
      <c r="E29" s="96"/>
      <c r="F29" s="96"/>
      <c r="G29" s="96"/>
      <c r="H29" s="96"/>
      <c r="I29" s="96"/>
      <c r="J29" s="96"/>
      <c r="K29" s="97"/>
      <c r="L29" s="91"/>
    </row>
    <row r="30" spans="1:12" ht="15.75" x14ac:dyDescent="0.25">
      <c r="A30" s="91"/>
      <c r="B30" s="98"/>
      <c r="C30" s="96"/>
      <c r="D30" s="96"/>
      <c r="E30" s="96"/>
      <c r="F30" s="96"/>
      <c r="G30" s="96"/>
      <c r="H30" s="96"/>
      <c r="I30" s="96"/>
      <c r="J30" s="96"/>
      <c r="K30" s="97"/>
      <c r="L30" s="91"/>
    </row>
    <row r="31" spans="1:12" ht="15.75" x14ac:dyDescent="0.25">
      <c r="A31" s="91"/>
      <c r="B31" s="98"/>
      <c r="C31" s="96"/>
      <c r="D31" s="96"/>
      <c r="E31" s="96"/>
      <c r="F31" s="96"/>
      <c r="G31" s="96"/>
      <c r="H31" s="96"/>
      <c r="I31" s="96"/>
      <c r="J31" s="96"/>
      <c r="K31" s="97"/>
      <c r="L31" s="91"/>
    </row>
    <row r="32" spans="1:12" ht="15.75" x14ac:dyDescent="0.25">
      <c r="A32" s="91"/>
      <c r="B32" s="98"/>
      <c r="C32" s="96"/>
      <c r="D32" s="96"/>
      <c r="E32" s="96"/>
      <c r="F32" s="96"/>
      <c r="G32" s="96"/>
      <c r="H32" s="96"/>
      <c r="I32" s="96"/>
      <c r="J32" s="96"/>
      <c r="K32" s="97"/>
      <c r="L32" s="91"/>
    </row>
    <row r="33" spans="1:12" ht="15.75" x14ac:dyDescent="0.25">
      <c r="A33" s="91"/>
      <c r="B33" s="98"/>
      <c r="C33" s="96"/>
      <c r="D33" s="96"/>
      <c r="E33" s="96"/>
      <c r="F33" s="96"/>
      <c r="G33" s="96"/>
      <c r="H33" s="96"/>
      <c r="I33" s="96"/>
      <c r="J33" s="96"/>
      <c r="K33" s="97"/>
      <c r="L33" s="91"/>
    </row>
    <row r="34" spans="1:12" ht="15.75" x14ac:dyDescent="0.25">
      <c r="A34" s="91"/>
      <c r="B34" s="98"/>
      <c r="C34" s="96"/>
      <c r="D34" s="96"/>
      <c r="E34" s="96"/>
      <c r="F34" s="96"/>
      <c r="G34" s="96"/>
      <c r="H34" s="96"/>
      <c r="I34" s="96"/>
      <c r="J34" s="96"/>
      <c r="K34" s="97"/>
      <c r="L34" s="91"/>
    </row>
    <row r="35" spans="1:12" ht="15.75" x14ac:dyDescent="0.25">
      <c r="A35" s="91"/>
      <c r="B35" s="98"/>
      <c r="C35" s="96"/>
      <c r="D35" s="96"/>
      <c r="E35" s="96"/>
      <c r="F35" s="96"/>
      <c r="G35" s="96"/>
      <c r="H35" s="96"/>
      <c r="I35" s="96"/>
      <c r="J35" s="96"/>
      <c r="K35" s="97"/>
      <c r="L35" s="91"/>
    </row>
    <row r="36" spans="1:12" ht="15.75" x14ac:dyDescent="0.25">
      <c r="A36" s="91"/>
      <c r="B36" s="98"/>
      <c r="C36" s="96"/>
      <c r="D36" s="96"/>
      <c r="E36" s="96"/>
      <c r="F36" s="96"/>
      <c r="G36" s="96"/>
      <c r="H36" s="96"/>
      <c r="I36" s="96"/>
      <c r="J36" s="96"/>
      <c r="K36" s="97"/>
      <c r="L36" s="91"/>
    </row>
    <row r="37" spans="1:12" x14ac:dyDescent="0.25">
      <c r="A37" s="91"/>
      <c r="B37" s="118" t="s">
        <v>160</v>
      </c>
      <c r="C37" s="119"/>
      <c r="D37" s="119"/>
      <c r="E37" s="119"/>
      <c r="F37" s="119"/>
      <c r="G37" s="119"/>
      <c r="H37" s="119"/>
      <c r="I37" s="119"/>
      <c r="J37" s="119"/>
      <c r="K37" s="120"/>
      <c r="L37" s="91"/>
    </row>
    <row r="38" spans="1:12" x14ac:dyDescent="0.25">
      <c r="A38" s="91"/>
      <c r="B38" s="95"/>
      <c r="C38" s="96"/>
      <c r="D38" s="96"/>
      <c r="E38" s="96"/>
      <c r="F38" s="96"/>
      <c r="G38" s="96"/>
      <c r="H38" s="96"/>
      <c r="I38" s="96"/>
      <c r="J38" s="96"/>
      <c r="K38" s="97"/>
      <c r="L38" s="91"/>
    </row>
    <row r="39" spans="1:12" ht="15.75" thickBot="1" x14ac:dyDescent="0.3">
      <c r="A39" s="91"/>
      <c r="B39" s="102"/>
      <c r="C39" s="103"/>
      <c r="D39" s="103"/>
      <c r="E39" s="103"/>
      <c r="F39" s="103"/>
      <c r="G39" s="103"/>
      <c r="H39" s="103"/>
      <c r="I39" s="103"/>
      <c r="J39" s="103"/>
      <c r="K39" s="104"/>
      <c r="L39" s="91"/>
    </row>
    <row r="40" spans="1:12" x14ac:dyDescent="0.25">
      <c r="A40" s="91"/>
      <c r="B40" s="91"/>
      <c r="C40" s="91"/>
      <c r="D40" s="91"/>
      <c r="E40" s="91"/>
      <c r="F40" s="91"/>
      <c r="G40" s="91"/>
      <c r="H40" s="91"/>
      <c r="I40" s="91"/>
      <c r="J40" s="91"/>
      <c r="K40" s="91"/>
      <c r="L40" s="91"/>
    </row>
  </sheetData>
  <mergeCells count="9">
    <mergeCell ref="B18:K18"/>
    <mergeCell ref="B19:K19"/>
    <mergeCell ref="B24:K24"/>
    <mergeCell ref="B37:K37"/>
    <mergeCell ref="E10:H10"/>
    <mergeCell ref="B14:K14"/>
    <mergeCell ref="B15:K15"/>
    <mergeCell ref="B16:K16"/>
    <mergeCell ref="B17:K17"/>
  </mergeCells>
  <printOptions horizontalCentered="1"/>
  <pageMargins left="0.25" right="0.25" top="0.5" bottom="0.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selection activeCell="M8" sqref="M8"/>
    </sheetView>
  </sheetViews>
  <sheetFormatPr defaultRowHeight="15" x14ac:dyDescent="0.25"/>
  <sheetData>
    <row r="1" spans="1:10" ht="20.25" customHeight="1" x14ac:dyDescent="0.25">
      <c r="A1" s="140" t="s">
        <v>125</v>
      </c>
      <c r="B1" s="140"/>
      <c r="C1" s="140"/>
      <c r="D1" s="140"/>
      <c r="E1" s="140"/>
      <c r="F1" s="140"/>
      <c r="G1" s="140"/>
      <c r="H1" s="140"/>
      <c r="I1" s="140"/>
      <c r="J1" s="140"/>
    </row>
    <row r="2" spans="1:10" ht="20.25" customHeight="1" x14ac:dyDescent="0.25">
      <c r="A2" s="87"/>
    </row>
    <row r="3" spans="1:10" ht="20.25" customHeight="1" x14ac:dyDescent="0.25">
      <c r="A3" s="141" t="s">
        <v>126</v>
      </c>
      <c r="B3" s="141"/>
      <c r="C3" s="141"/>
      <c r="D3" s="141"/>
      <c r="E3" s="141"/>
      <c r="F3" s="141"/>
      <c r="G3" s="141"/>
      <c r="H3" s="141"/>
      <c r="I3" s="141"/>
      <c r="J3" s="141"/>
    </row>
    <row r="4" spans="1:10" ht="20.25" customHeight="1" x14ac:dyDescent="0.25">
      <c r="A4" s="141" t="s">
        <v>127</v>
      </c>
      <c r="B4" s="141"/>
      <c r="C4" s="141"/>
      <c r="D4" s="141"/>
      <c r="E4" s="141"/>
      <c r="F4" s="141"/>
      <c r="G4" s="141"/>
      <c r="H4" s="141"/>
      <c r="I4" s="141"/>
      <c r="J4" s="141"/>
    </row>
    <row r="5" spans="1:10" ht="20.25" customHeight="1" x14ac:dyDescent="0.25">
      <c r="A5" s="88"/>
    </row>
    <row r="6" spans="1:10" ht="20.25" customHeight="1" x14ac:dyDescent="0.25">
      <c r="A6" s="142" t="s">
        <v>128</v>
      </c>
      <c r="B6" s="142"/>
      <c r="C6" s="142"/>
      <c r="D6" s="142"/>
      <c r="E6" s="142"/>
      <c r="F6" s="142"/>
      <c r="G6" s="142"/>
      <c r="H6" s="142"/>
      <c r="I6" s="142"/>
      <c r="J6" s="142"/>
    </row>
    <row r="7" spans="1:10" ht="20.25" customHeight="1" x14ac:dyDescent="0.25"/>
    <row r="8" spans="1:10" ht="120" customHeight="1" x14ac:dyDescent="0.25">
      <c r="A8" s="137" t="s">
        <v>129</v>
      </c>
      <c r="B8" s="137"/>
      <c r="C8" s="137"/>
      <c r="D8" s="137"/>
      <c r="E8" s="137"/>
      <c r="F8" s="137"/>
      <c r="G8" s="137"/>
      <c r="H8" s="137"/>
      <c r="I8" s="137"/>
      <c r="J8" s="137"/>
    </row>
    <row r="9" spans="1:10" ht="120.75" customHeight="1" x14ac:dyDescent="0.25">
      <c r="A9" s="137" t="s">
        <v>130</v>
      </c>
      <c r="B9" s="137"/>
      <c r="C9" s="137"/>
      <c r="D9" s="137"/>
      <c r="E9" s="137"/>
      <c r="F9" s="137"/>
      <c r="G9" s="137"/>
      <c r="H9" s="137"/>
      <c r="I9" s="137"/>
      <c r="J9" s="137"/>
    </row>
    <row r="10" spans="1:10" ht="154.5" customHeight="1" x14ac:dyDescent="0.25">
      <c r="A10" s="139" t="s">
        <v>131</v>
      </c>
      <c r="B10" s="139"/>
      <c r="C10" s="139"/>
      <c r="D10" s="139"/>
      <c r="E10" s="139"/>
      <c r="F10" s="139"/>
      <c r="G10" s="139"/>
      <c r="H10" s="139"/>
      <c r="I10" s="139"/>
      <c r="J10" s="139"/>
    </row>
    <row r="11" spans="1:10" x14ac:dyDescent="0.25">
      <c r="A11" s="89"/>
      <c r="B11" s="89"/>
      <c r="C11" s="89"/>
      <c r="D11" s="89"/>
      <c r="E11" s="89"/>
      <c r="F11" s="89"/>
      <c r="G11" s="89"/>
      <c r="H11" s="89"/>
      <c r="I11" s="89"/>
      <c r="J11" s="89"/>
    </row>
    <row r="12" spans="1:10" x14ac:dyDescent="0.25">
      <c r="A12" s="138" t="s">
        <v>71</v>
      </c>
      <c r="B12" s="138"/>
      <c r="C12" s="138"/>
      <c r="D12" s="138"/>
      <c r="E12" s="138"/>
      <c r="F12" s="138"/>
      <c r="G12" s="138"/>
      <c r="H12" s="138"/>
      <c r="I12" s="138"/>
      <c r="J12" s="138"/>
    </row>
    <row r="13" spans="1:10" ht="18" customHeight="1" x14ac:dyDescent="0.25">
      <c r="A13" s="89"/>
      <c r="B13" s="89"/>
      <c r="C13" s="89"/>
      <c r="D13" s="89"/>
      <c r="E13" s="89"/>
      <c r="F13" s="89"/>
      <c r="G13" s="89"/>
      <c r="H13" s="89"/>
      <c r="I13" s="89"/>
      <c r="J13" s="89"/>
    </row>
    <row r="14" spans="1:10" ht="146.25" customHeight="1" x14ac:dyDescent="0.25">
      <c r="A14" s="137" t="s">
        <v>132</v>
      </c>
      <c r="B14" s="137"/>
      <c r="C14" s="137"/>
      <c r="D14" s="137"/>
      <c r="E14" s="137"/>
      <c r="F14" s="137"/>
      <c r="G14" s="137"/>
      <c r="H14" s="137"/>
      <c r="I14" s="137"/>
      <c r="J14" s="137"/>
    </row>
    <row r="17" spans="1:10" x14ac:dyDescent="0.25">
      <c r="A17" s="131">
        <v>1</v>
      </c>
      <c r="B17" s="131"/>
      <c r="C17" s="131"/>
      <c r="D17" s="131"/>
      <c r="E17" s="131"/>
      <c r="F17" s="131"/>
      <c r="G17" s="131"/>
      <c r="H17" s="131"/>
      <c r="I17" s="131"/>
      <c r="J17" s="131"/>
    </row>
    <row r="19" spans="1:10" ht="106.5" customHeight="1" x14ac:dyDescent="0.25">
      <c r="A19" s="135" t="s">
        <v>133</v>
      </c>
      <c r="B19" s="135"/>
      <c r="C19" s="135"/>
      <c r="D19" s="135"/>
      <c r="E19" s="135"/>
      <c r="F19" s="135"/>
      <c r="G19" s="135"/>
      <c r="H19" s="135"/>
      <c r="I19" s="135"/>
      <c r="J19" s="135"/>
    </row>
    <row r="20" spans="1:10" x14ac:dyDescent="0.25">
      <c r="A20" s="90"/>
      <c r="B20" s="90"/>
      <c r="C20" s="90"/>
      <c r="D20" s="90"/>
      <c r="E20" s="90"/>
      <c r="F20" s="90"/>
      <c r="G20" s="90"/>
      <c r="H20" s="90"/>
      <c r="I20" s="90"/>
      <c r="J20" s="90"/>
    </row>
    <row r="21" spans="1:10" ht="92.25" customHeight="1" x14ac:dyDescent="0.25">
      <c r="A21" s="133" t="s">
        <v>134</v>
      </c>
      <c r="B21" s="133"/>
      <c r="C21" s="133"/>
      <c r="D21" s="133"/>
      <c r="E21" s="133"/>
      <c r="F21" s="133"/>
      <c r="G21" s="133"/>
      <c r="H21" s="133"/>
      <c r="I21" s="133"/>
      <c r="J21" s="133"/>
    </row>
    <row r="22" spans="1:10" x14ac:dyDescent="0.25">
      <c r="A22" s="90"/>
      <c r="B22" s="90"/>
      <c r="C22" s="90"/>
      <c r="D22" s="90"/>
      <c r="E22" s="90"/>
      <c r="F22" s="90"/>
      <c r="G22" s="90"/>
      <c r="H22" s="90"/>
      <c r="I22" s="90"/>
      <c r="J22" s="90"/>
    </row>
    <row r="23" spans="1:10" ht="16.5" customHeight="1" x14ac:dyDescent="0.25">
      <c r="A23" s="136" t="s">
        <v>72</v>
      </c>
      <c r="B23" s="136"/>
      <c r="C23" s="136"/>
      <c r="D23" s="136"/>
      <c r="E23" s="136"/>
      <c r="F23" s="136"/>
      <c r="G23" s="136"/>
      <c r="H23" s="136"/>
      <c r="I23" s="136"/>
      <c r="J23" s="136"/>
    </row>
    <row r="24" spans="1:10" x14ac:dyDescent="0.25">
      <c r="A24" s="90"/>
      <c r="B24" s="90"/>
      <c r="C24" s="90"/>
      <c r="D24" s="90"/>
      <c r="E24" s="90"/>
      <c r="F24" s="90"/>
      <c r="G24" s="90"/>
      <c r="H24" s="90"/>
      <c r="I24" s="90"/>
      <c r="J24" s="90"/>
    </row>
    <row r="25" spans="1:10" ht="168" customHeight="1" x14ac:dyDescent="0.25">
      <c r="A25" s="135" t="s">
        <v>135</v>
      </c>
      <c r="B25" s="135"/>
      <c r="C25" s="135"/>
      <c r="D25" s="135"/>
      <c r="E25" s="135"/>
      <c r="F25" s="135"/>
      <c r="G25" s="135"/>
      <c r="H25" s="135"/>
      <c r="I25" s="135"/>
      <c r="J25" s="135"/>
    </row>
    <row r="26" spans="1:10" x14ac:dyDescent="0.25">
      <c r="A26" s="90"/>
      <c r="B26" s="90"/>
      <c r="C26" s="90"/>
      <c r="D26" s="90"/>
      <c r="E26" s="90"/>
      <c r="F26" s="90"/>
      <c r="G26" s="90"/>
      <c r="H26" s="90"/>
      <c r="I26" s="90"/>
      <c r="J26" s="90"/>
    </row>
    <row r="27" spans="1:10" ht="47.25" customHeight="1" x14ac:dyDescent="0.25">
      <c r="A27" s="135" t="s">
        <v>136</v>
      </c>
      <c r="B27" s="135"/>
      <c r="C27" s="135"/>
      <c r="D27" s="135"/>
      <c r="E27" s="135"/>
      <c r="F27" s="135"/>
      <c r="G27" s="135"/>
      <c r="H27" s="135"/>
      <c r="I27" s="135"/>
      <c r="J27" s="135"/>
    </row>
    <row r="28" spans="1:10" x14ac:dyDescent="0.25">
      <c r="A28" s="90"/>
      <c r="B28" s="90"/>
      <c r="C28" s="90"/>
      <c r="D28" s="90"/>
      <c r="E28" s="90"/>
      <c r="F28" s="90"/>
      <c r="G28" s="90"/>
      <c r="H28" s="90"/>
      <c r="I28" s="90"/>
      <c r="J28" s="90"/>
    </row>
    <row r="29" spans="1:10" ht="142.5" customHeight="1" x14ac:dyDescent="0.25">
      <c r="A29" s="135" t="s">
        <v>137</v>
      </c>
      <c r="B29" s="135"/>
      <c r="C29" s="135"/>
      <c r="D29" s="135"/>
      <c r="E29" s="135"/>
      <c r="F29" s="135"/>
      <c r="G29" s="135"/>
      <c r="H29" s="135"/>
      <c r="I29" s="135"/>
      <c r="J29" s="135"/>
    </row>
    <row r="30" spans="1:10" x14ac:dyDescent="0.25">
      <c r="A30" s="90"/>
      <c r="B30" s="90"/>
      <c r="C30" s="90"/>
      <c r="D30" s="90"/>
      <c r="E30" s="90"/>
      <c r="F30" s="90"/>
      <c r="G30" s="90"/>
      <c r="H30" s="90"/>
      <c r="I30" s="90"/>
      <c r="J30" s="90"/>
    </row>
    <row r="31" spans="1:10" ht="18" customHeight="1" x14ac:dyDescent="0.25">
      <c r="A31" s="136" t="s">
        <v>138</v>
      </c>
      <c r="B31" s="136"/>
      <c r="C31" s="136"/>
      <c r="D31" s="136"/>
      <c r="E31" s="136"/>
      <c r="F31" s="136"/>
      <c r="G31" s="136"/>
      <c r="H31" s="136"/>
      <c r="I31" s="136"/>
      <c r="J31" s="136"/>
    </row>
    <row r="32" spans="1:10" x14ac:dyDescent="0.25">
      <c r="A32" s="90"/>
      <c r="B32" s="90"/>
      <c r="C32" s="90"/>
      <c r="D32" s="90"/>
      <c r="E32" s="90"/>
      <c r="F32" s="90"/>
      <c r="G32" s="90"/>
      <c r="H32" s="90"/>
      <c r="I32" s="90"/>
      <c r="J32" s="90"/>
    </row>
    <row r="33" spans="1:10" ht="52.5" customHeight="1" x14ac:dyDescent="0.25">
      <c r="A33" s="133" t="s">
        <v>139</v>
      </c>
      <c r="B33" s="133"/>
      <c r="C33" s="133"/>
      <c r="D33" s="133"/>
      <c r="E33" s="133"/>
      <c r="F33" s="133"/>
      <c r="G33" s="133"/>
      <c r="H33" s="133"/>
      <c r="I33" s="133"/>
      <c r="J33" s="133"/>
    </row>
    <row r="36" spans="1:10" x14ac:dyDescent="0.25">
      <c r="A36" s="131">
        <v>2</v>
      </c>
      <c r="B36" s="131"/>
      <c r="C36" s="131"/>
      <c r="D36" s="131"/>
      <c r="E36" s="131"/>
      <c r="F36" s="131"/>
      <c r="G36" s="131"/>
      <c r="H36" s="131"/>
      <c r="I36" s="131"/>
      <c r="J36" s="131"/>
    </row>
    <row r="37" spans="1:10" ht="33" customHeight="1" x14ac:dyDescent="0.25">
      <c r="A37" s="133" t="s">
        <v>140</v>
      </c>
      <c r="B37" s="133"/>
      <c r="C37" s="133"/>
      <c r="D37" s="133"/>
      <c r="E37" s="133"/>
      <c r="F37" s="133"/>
      <c r="G37" s="133"/>
      <c r="H37" s="133"/>
      <c r="I37" s="133"/>
      <c r="J37" s="133"/>
    </row>
    <row r="38" spans="1:10" x14ac:dyDescent="0.25">
      <c r="A38" s="90"/>
      <c r="B38" s="90"/>
      <c r="C38" s="90"/>
      <c r="D38" s="90"/>
      <c r="E38" s="90"/>
      <c r="F38" s="90"/>
      <c r="G38" s="90"/>
      <c r="H38" s="90"/>
      <c r="I38" s="90"/>
      <c r="J38" s="90"/>
    </row>
    <row r="39" spans="1:10" ht="92.25" customHeight="1" x14ac:dyDescent="0.25">
      <c r="A39" s="133" t="s">
        <v>141</v>
      </c>
      <c r="B39" s="133"/>
      <c r="C39" s="133"/>
      <c r="D39" s="133"/>
      <c r="E39" s="133"/>
      <c r="F39" s="133"/>
      <c r="G39" s="133"/>
      <c r="H39" s="133"/>
      <c r="I39" s="133"/>
      <c r="J39" s="133"/>
    </row>
    <row r="40" spans="1:10" x14ac:dyDescent="0.25">
      <c r="A40" s="90"/>
      <c r="B40" s="90"/>
      <c r="C40" s="90"/>
      <c r="D40" s="90"/>
      <c r="E40" s="90"/>
      <c r="F40" s="90"/>
      <c r="G40" s="90"/>
      <c r="H40" s="90"/>
      <c r="I40" s="90"/>
      <c r="J40" s="90"/>
    </row>
    <row r="41" spans="1:10" ht="30.75" customHeight="1" x14ac:dyDescent="0.25">
      <c r="A41" s="133" t="s">
        <v>142</v>
      </c>
      <c r="B41" s="133"/>
      <c r="C41" s="133"/>
      <c r="D41" s="133"/>
      <c r="E41" s="133"/>
      <c r="F41" s="133"/>
      <c r="G41" s="133"/>
      <c r="H41" s="133"/>
      <c r="I41" s="133"/>
      <c r="J41" s="133"/>
    </row>
    <row r="42" spans="1:10" x14ac:dyDescent="0.25">
      <c r="A42" s="90"/>
      <c r="B42" s="90"/>
      <c r="C42" s="90"/>
      <c r="D42" s="90"/>
      <c r="E42" s="90"/>
      <c r="F42" s="90"/>
      <c r="G42" s="90"/>
      <c r="H42" s="90"/>
      <c r="I42" s="90"/>
      <c r="J42" s="90"/>
    </row>
    <row r="43" spans="1:10" ht="33" customHeight="1" x14ac:dyDescent="0.25">
      <c r="A43" s="133" t="s">
        <v>143</v>
      </c>
      <c r="B43" s="133"/>
      <c r="C43" s="133"/>
      <c r="D43" s="133"/>
      <c r="E43" s="133"/>
      <c r="F43" s="133"/>
      <c r="G43" s="133"/>
      <c r="H43" s="133"/>
      <c r="I43" s="133"/>
      <c r="J43" s="133"/>
    </row>
    <row r="44" spans="1:10" x14ac:dyDescent="0.25">
      <c r="A44" s="90"/>
      <c r="B44" s="90"/>
      <c r="C44" s="90"/>
      <c r="D44" s="90"/>
      <c r="E44" s="90"/>
      <c r="F44" s="90"/>
      <c r="G44" s="90"/>
      <c r="H44" s="90"/>
      <c r="I44" s="90"/>
      <c r="J44" s="90"/>
    </row>
    <row r="45" spans="1:10" ht="57.75" customHeight="1" x14ac:dyDescent="0.25">
      <c r="A45" s="133" t="s">
        <v>144</v>
      </c>
      <c r="B45" s="133"/>
      <c r="C45" s="133"/>
      <c r="D45" s="133"/>
      <c r="E45" s="133"/>
      <c r="F45" s="133"/>
      <c r="G45" s="133"/>
      <c r="H45" s="133"/>
      <c r="I45" s="133"/>
      <c r="J45" s="133"/>
    </row>
    <row r="46" spans="1:10" x14ac:dyDescent="0.25">
      <c r="A46" s="90"/>
      <c r="B46" s="90"/>
      <c r="C46" s="90"/>
      <c r="D46" s="90"/>
      <c r="E46" s="90"/>
      <c r="F46" s="90"/>
      <c r="G46" s="90"/>
      <c r="H46" s="90"/>
      <c r="I46" s="90"/>
      <c r="J46" s="90"/>
    </row>
    <row r="47" spans="1:10" ht="33.75" customHeight="1" x14ac:dyDescent="0.25">
      <c r="A47" s="133" t="s">
        <v>145</v>
      </c>
      <c r="B47" s="133"/>
      <c r="C47" s="133"/>
      <c r="D47" s="133"/>
      <c r="E47" s="133"/>
      <c r="F47" s="133"/>
      <c r="G47" s="133"/>
      <c r="H47" s="133"/>
      <c r="I47" s="133"/>
      <c r="J47" s="133"/>
    </row>
    <row r="48" spans="1:10" x14ac:dyDescent="0.25">
      <c r="A48" s="90"/>
      <c r="B48" s="90"/>
      <c r="C48" s="90"/>
      <c r="D48" s="90"/>
      <c r="E48" s="90"/>
      <c r="F48" s="90"/>
      <c r="G48" s="90"/>
      <c r="H48" s="90"/>
      <c r="I48" s="90"/>
      <c r="J48" s="90"/>
    </row>
    <row r="49" spans="1:10" x14ac:dyDescent="0.25">
      <c r="A49" s="132" t="s">
        <v>146</v>
      </c>
      <c r="B49" s="132"/>
      <c r="C49" s="132"/>
      <c r="D49" s="132"/>
      <c r="E49" s="132"/>
      <c r="F49" s="132"/>
      <c r="G49" s="132"/>
      <c r="H49" s="132"/>
      <c r="I49" s="132"/>
      <c r="J49" s="132"/>
    </row>
    <row r="50" spans="1:10" x14ac:dyDescent="0.25">
      <c r="A50" s="90"/>
      <c r="B50" s="90"/>
      <c r="C50" s="90"/>
      <c r="D50" s="90"/>
      <c r="E50" s="90"/>
      <c r="F50" s="90"/>
      <c r="G50" s="90"/>
      <c r="H50" s="90"/>
      <c r="I50" s="90"/>
      <c r="J50" s="90"/>
    </row>
    <row r="51" spans="1:10" ht="126" customHeight="1" x14ac:dyDescent="0.25">
      <c r="A51" s="133" t="s">
        <v>147</v>
      </c>
      <c r="B51" s="133"/>
      <c r="C51" s="133"/>
      <c r="D51" s="133"/>
      <c r="E51" s="133"/>
      <c r="F51" s="133"/>
      <c r="G51" s="133"/>
      <c r="H51" s="133"/>
      <c r="I51" s="133"/>
      <c r="J51" s="133"/>
    </row>
    <row r="52" spans="1:10" x14ac:dyDescent="0.25">
      <c r="A52" s="90"/>
      <c r="B52" s="90"/>
      <c r="C52" s="90"/>
      <c r="D52" s="90"/>
      <c r="E52" s="90"/>
      <c r="F52" s="90"/>
      <c r="G52" s="90"/>
      <c r="H52" s="90"/>
      <c r="I52" s="90"/>
      <c r="J52" s="90"/>
    </row>
    <row r="53" spans="1:10" ht="33.75" customHeight="1" x14ac:dyDescent="0.25">
      <c r="A53" s="133" t="s">
        <v>148</v>
      </c>
      <c r="B53" s="133"/>
      <c r="C53" s="133"/>
      <c r="D53" s="133"/>
      <c r="E53" s="133"/>
      <c r="F53" s="133"/>
      <c r="G53" s="133"/>
      <c r="H53" s="133"/>
      <c r="I53" s="133"/>
      <c r="J53" s="133"/>
    </row>
    <row r="54" spans="1:10" x14ac:dyDescent="0.25">
      <c r="A54" s="90"/>
      <c r="B54" s="90"/>
      <c r="C54" s="90"/>
      <c r="D54" s="90"/>
      <c r="E54" s="90"/>
      <c r="F54" s="90"/>
      <c r="G54" s="90"/>
      <c r="H54" s="90"/>
      <c r="I54" s="90"/>
      <c r="J54" s="90"/>
    </row>
    <row r="55" spans="1:10" ht="35.25" customHeight="1" x14ac:dyDescent="0.25">
      <c r="A55" s="133" t="s">
        <v>149</v>
      </c>
      <c r="B55" s="133"/>
      <c r="C55" s="133"/>
      <c r="D55" s="133"/>
      <c r="E55" s="133"/>
      <c r="F55" s="133"/>
      <c r="G55" s="133"/>
      <c r="H55" s="133"/>
      <c r="I55" s="133"/>
      <c r="J55" s="133"/>
    </row>
    <row r="56" spans="1:10" x14ac:dyDescent="0.25">
      <c r="A56" s="90"/>
      <c r="B56" s="90"/>
      <c r="C56" s="90"/>
      <c r="D56" s="90"/>
      <c r="E56" s="90"/>
      <c r="F56" s="90"/>
      <c r="G56" s="90"/>
      <c r="H56" s="90"/>
      <c r="I56" s="90"/>
      <c r="J56" s="90"/>
    </row>
    <row r="57" spans="1:10" ht="56.25" customHeight="1" x14ac:dyDescent="0.25">
      <c r="A57" s="133" t="s">
        <v>150</v>
      </c>
      <c r="B57" s="133"/>
      <c r="C57" s="133"/>
      <c r="D57" s="133"/>
      <c r="E57" s="133"/>
      <c r="F57" s="133"/>
      <c r="G57" s="133"/>
      <c r="H57" s="133"/>
      <c r="I57" s="133"/>
      <c r="J57" s="133"/>
    </row>
    <row r="58" spans="1:10" x14ac:dyDescent="0.25">
      <c r="A58" s="90"/>
      <c r="B58" s="90"/>
      <c r="C58" s="90"/>
      <c r="D58" s="90"/>
      <c r="E58" s="90"/>
      <c r="F58" s="90"/>
      <c r="G58" s="90"/>
      <c r="H58" s="90"/>
      <c r="I58" s="90"/>
      <c r="J58" s="90"/>
    </row>
    <row r="59" spans="1:10" x14ac:dyDescent="0.25">
      <c r="A59" s="134" t="s">
        <v>151</v>
      </c>
      <c r="B59" s="134"/>
      <c r="C59" s="134"/>
      <c r="D59" s="134"/>
      <c r="E59" s="134"/>
      <c r="F59" s="134"/>
      <c r="G59" s="134"/>
      <c r="H59" s="134"/>
      <c r="I59" s="134"/>
      <c r="J59" s="134"/>
    </row>
    <row r="61" spans="1:10" x14ac:dyDescent="0.25">
      <c r="A61" s="131">
        <v>3</v>
      </c>
      <c r="B61" s="131"/>
      <c r="C61" s="131"/>
      <c r="D61" s="131"/>
      <c r="E61" s="131"/>
      <c r="F61" s="131"/>
      <c r="G61" s="131"/>
      <c r="H61" s="131"/>
      <c r="I61" s="131"/>
      <c r="J61" s="131"/>
    </row>
  </sheetData>
  <mergeCells count="32">
    <mergeCell ref="A10:J10"/>
    <mergeCell ref="A9:J9"/>
    <mergeCell ref="A1:J1"/>
    <mergeCell ref="A3:J3"/>
    <mergeCell ref="A4:J4"/>
    <mergeCell ref="A6:J6"/>
    <mergeCell ref="A8:J8"/>
    <mergeCell ref="A14:J14"/>
    <mergeCell ref="A12:J12"/>
    <mergeCell ref="A17:J17"/>
    <mergeCell ref="A19:J19"/>
    <mergeCell ref="A21:J21"/>
    <mergeCell ref="A47:J47"/>
    <mergeCell ref="A27:J27"/>
    <mergeCell ref="A29:J29"/>
    <mergeCell ref="A33:J33"/>
    <mergeCell ref="A23:J23"/>
    <mergeCell ref="A31:J31"/>
    <mergeCell ref="A36:J36"/>
    <mergeCell ref="A25:J25"/>
    <mergeCell ref="A37:J37"/>
    <mergeCell ref="A39:J39"/>
    <mergeCell ref="A41:J41"/>
    <mergeCell ref="A43:J43"/>
    <mergeCell ref="A45:J45"/>
    <mergeCell ref="A61:J61"/>
    <mergeCell ref="A49:J49"/>
    <mergeCell ref="A51:J51"/>
    <mergeCell ref="A53:J53"/>
    <mergeCell ref="A55:J55"/>
    <mergeCell ref="A57:J57"/>
    <mergeCell ref="A59:J59"/>
  </mergeCells>
  <printOptions horizontalCentered="1"/>
  <pageMargins left="0.5" right="0.5" top="0.5" bottom="0.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activeCell="A18" sqref="A18:Q18"/>
    </sheetView>
  </sheetViews>
  <sheetFormatPr defaultRowHeight="15" x14ac:dyDescent="0.25"/>
  <cols>
    <col min="1" max="1" width="5.5703125" style="1" customWidth="1"/>
    <col min="2" max="2" width="31.28515625" style="1" customWidth="1"/>
    <col min="3" max="3" width="9.42578125" style="1" customWidth="1"/>
    <col min="4" max="4" width="9.140625" style="1" customWidth="1"/>
    <col min="5" max="5" width="9.42578125" style="1" customWidth="1"/>
    <col min="6" max="8" width="8.85546875" style="1" customWidth="1"/>
    <col min="9" max="9" width="9" style="1" customWidth="1"/>
    <col min="10" max="10" width="9.140625" style="1" customWidth="1"/>
    <col min="11" max="16" width="8.7109375" style="1" customWidth="1"/>
    <col min="17" max="17" width="9.42578125" style="1" bestFit="1" customWidth="1"/>
    <col min="18" max="16384" width="9.140625" style="1"/>
  </cols>
  <sheetData>
    <row r="1" spans="1:17" ht="38.25" customHeight="1" x14ac:dyDescent="0.25">
      <c r="A1" s="143" t="s">
        <v>114</v>
      </c>
      <c r="B1" s="143"/>
      <c r="C1" s="143"/>
      <c r="D1" s="143"/>
      <c r="E1" s="143"/>
      <c r="F1" s="143"/>
      <c r="G1" s="143"/>
      <c r="H1" s="143"/>
      <c r="I1" s="143"/>
      <c r="J1" s="143"/>
      <c r="K1" s="143"/>
      <c r="L1" s="143"/>
      <c r="M1" s="143"/>
      <c r="N1" s="143"/>
      <c r="O1" s="143"/>
      <c r="P1" s="143"/>
      <c r="Q1" s="143"/>
    </row>
    <row r="2" spans="1:17" ht="27" customHeight="1" x14ac:dyDescent="0.25">
      <c r="A2" s="144" t="s">
        <v>15</v>
      </c>
      <c r="B2" s="144" t="s">
        <v>22</v>
      </c>
      <c r="C2" s="144" t="s">
        <v>40</v>
      </c>
      <c r="D2" s="144"/>
      <c r="E2" s="144"/>
      <c r="F2" s="144"/>
      <c r="G2" s="144"/>
      <c r="H2" s="144"/>
      <c r="I2" s="144"/>
      <c r="J2" s="144"/>
      <c r="K2" s="145" t="s">
        <v>56</v>
      </c>
      <c r="L2" s="145"/>
      <c r="M2" s="145"/>
      <c r="N2" s="145"/>
      <c r="O2" s="145"/>
      <c r="P2" s="145"/>
      <c r="Q2" s="145"/>
    </row>
    <row r="3" spans="1:17" ht="39" customHeight="1" x14ac:dyDescent="0.25">
      <c r="A3" s="144"/>
      <c r="B3" s="144"/>
      <c r="C3" s="50" t="s">
        <v>23</v>
      </c>
      <c r="D3" s="50" t="s">
        <v>16</v>
      </c>
      <c r="E3" s="50" t="s">
        <v>17</v>
      </c>
      <c r="F3" s="50" t="s">
        <v>18</v>
      </c>
      <c r="G3" s="50" t="s">
        <v>108</v>
      </c>
      <c r="H3" s="50" t="s">
        <v>105</v>
      </c>
      <c r="I3" s="50" t="s">
        <v>106</v>
      </c>
      <c r="J3" s="50" t="s">
        <v>107</v>
      </c>
      <c r="K3" s="50" t="s">
        <v>111</v>
      </c>
      <c r="L3" s="50" t="s">
        <v>17</v>
      </c>
      <c r="M3" s="50" t="s">
        <v>18</v>
      </c>
      <c r="N3" s="50" t="s">
        <v>108</v>
      </c>
      <c r="O3" s="50" t="s">
        <v>105</v>
      </c>
      <c r="P3" s="50" t="s">
        <v>106</v>
      </c>
      <c r="Q3" s="50" t="s">
        <v>107</v>
      </c>
    </row>
    <row r="4" spans="1:17" ht="33" customHeight="1" x14ac:dyDescent="0.25">
      <c r="A4" s="69" t="s">
        <v>24</v>
      </c>
      <c r="B4" s="54" t="s">
        <v>25</v>
      </c>
      <c r="C4" s="55">
        <v>22023169.002408583</v>
      </c>
      <c r="D4" s="55">
        <v>24916295.019274075</v>
      </c>
      <c r="E4" s="55">
        <v>28044263.339726049</v>
      </c>
      <c r="F4" s="55">
        <v>29520163.609488957</v>
      </c>
      <c r="G4" s="55">
        <v>30454873.77864052</v>
      </c>
      <c r="H4" s="55">
        <v>34795573.870503962</v>
      </c>
      <c r="I4" s="55">
        <v>39364430.032555312</v>
      </c>
      <c r="J4" s="55">
        <v>43773793.982414037</v>
      </c>
      <c r="K4" s="56">
        <f>(D4/C4-1)*100</f>
        <v>13.136738025981099</v>
      </c>
      <c r="L4" s="56">
        <f t="shared" ref="L4:Q13" si="0">(E4/D4-1)*100</f>
        <v>12.553906261072623</v>
      </c>
      <c r="M4" s="56">
        <f t="shared" si="0"/>
        <v>5.2627528556695058</v>
      </c>
      <c r="N4" s="56">
        <f t="shared" si="0"/>
        <v>3.166344812706634</v>
      </c>
      <c r="O4" s="56">
        <f t="shared" si="0"/>
        <v>14.252891420314429</v>
      </c>
      <c r="P4" s="56">
        <f t="shared" si="0"/>
        <v>13.130567063083687</v>
      </c>
      <c r="Q4" s="56">
        <f t="shared" si="0"/>
        <v>11.201391576639308</v>
      </c>
    </row>
    <row r="5" spans="1:17" ht="33" customHeight="1" x14ac:dyDescent="0.25">
      <c r="A5" s="70" t="s">
        <v>26</v>
      </c>
      <c r="B5" s="51" t="s">
        <v>27</v>
      </c>
      <c r="C5" s="53">
        <v>2031088.5159155158</v>
      </c>
      <c r="D5" s="53">
        <v>2340292.170314536</v>
      </c>
      <c r="E5" s="53">
        <v>2715614.2398168598</v>
      </c>
      <c r="F5" s="53">
        <v>3082180.0000000005</v>
      </c>
      <c r="G5" s="53">
        <v>3530008.9999999995</v>
      </c>
      <c r="H5" s="53">
        <v>4903375.0000000009</v>
      </c>
      <c r="I5" s="53">
        <v>5223068.6284734458</v>
      </c>
      <c r="J5" s="53">
        <v>5954743.7449307432</v>
      </c>
      <c r="K5" s="52">
        <f t="shared" ref="K5:K12" si="1">(D5/C5-1)*100</f>
        <v>15.22354402460131</v>
      </c>
      <c r="L5" s="52">
        <f t="shared" si="0"/>
        <v>16.037402263832746</v>
      </c>
      <c r="M5" s="52">
        <f t="shared" si="0"/>
        <v>13.498447416001969</v>
      </c>
      <c r="N5" s="52">
        <f t="shared" si="0"/>
        <v>14.529618646542342</v>
      </c>
      <c r="O5" s="52">
        <f t="shared" si="0"/>
        <v>38.905453215558424</v>
      </c>
      <c r="P5" s="52">
        <f t="shared" si="0"/>
        <v>6.5198690386406355</v>
      </c>
      <c r="Q5" s="52">
        <f t="shared" si="0"/>
        <v>14.008529630811029</v>
      </c>
    </row>
    <row r="6" spans="1:17" ht="33" customHeight="1" x14ac:dyDescent="0.25">
      <c r="A6" s="70" t="s">
        <v>28</v>
      </c>
      <c r="B6" s="51" t="s">
        <v>29</v>
      </c>
      <c r="C6" s="53">
        <v>955550</v>
      </c>
      <c r="D6" s="53">
        <v>1086626.9999999998</v>
      </c>
      <c r="E6" s="53">
        <v>1112340.0000000002</v>
      </c>
      <c r="F6" s="53">
        <v>1177349</v>
      </c>
      <c r="G6" s="53">
        <v>1125620</v>
      </c>
      <c r="H6" s="53">
        <v>1236065</v>
      </c>
      <c r="I6" s="53">
        <v>1120215.8177679947</v>
      </c>
      <c r="J6" s="53">
        <v>1128157.8941611475</v>
      </c>
      <c r="K6" s="52">
        <f t="shared" si="1"/>
        <v>13.717440217675669</v>
      </c>
      <c r="L6" s="52">
        <f t="shared" si="0"/>
        <v>2.3663133715617679</v>
      </c>
      <c r="M6" s="52">
        <f t="shared" si="0"/>
        <v>5.8443461531545893</v>
      </c>
      <c r="N6" s="52">
        <f t="shared" si="0"/>
        <v>-4.393684455501301</v>
      </c>
      <c r="O6" s="52">
        <f t="shared" si="0"/>
        <v>9.81192587196389</v>
      </c>
      <c r="P6" s="52">
        <f t="shared" si="0"/>
        <v>-9.3724182977436676</v>
      </c>
      <c r="Q6" s="52">
        <f t="shared" si="0"/>
        <v>0.70897734768442522</v>
      </c>
    </row>
    <row r="7" spans="1:17" ht="33" customHeight="1" x14ac:dyDescent="0.25">
      <c r="A7" s="71" t="s">
        <v>30</v>
      </c>
      <c r="B7" s="57" t="s">
        <v>31</v>
      </c>
      <c r="C7" s="58">
        <f t="shared" ref="C7:J7" si="2">C4+C5-C6</f>
        <v>23098707.518324099</v>
      </c>
      <c r="D7" s="58">
        <f t="shared" si="2"/>
        <v>26169960.18958861</v>
      </c>
      <c r="E7" s="58">
        <f t="shared" si="2"/>
        <v>29647537.579542909</v>
      </c>
      <c r="F7" s="58">
        <f t="shared" si="2"/>
        <v>31424994.609488957</v>
      </c>
      <c r="G7" s="58">
        <f t="shared" si="2"/>
        <v>32859262.778640516</v>
      </c>
      <c r="H7" s="58">
        <f t="shared" si="2"/>
        <v>38462883.870503962</v>
      </c>
      <c r="I7" s="58">
        <f t="shared" si="2"/>
        <v>43467282.843260765</v>
      </c>
      <c r="J7" s="58">
        <f t="shared" si="2"/>
        <v>48600379.833183631</v>
      </c>
      <c r="K7" s="59">
        <f t="shared" si="1"/>
        <v>13.296210053433066</v>
      </c>
      <c r="L7" s="59">
        <f t="shared" si="0"/>
        <v>13.288432098333146</v>
      </c>
      <c r="M7" s="59">
        <f t="shared" si="0"/>
        <v>5.9952939605092626</v>
      </c>
      <c r="N7" s="59">
        <f t="shared" si="0"/>
        <v>4.564099968750579</v>
      </c>
      <c r="O7" s="59">
        <f t="shared" si="0"/>
        <v>17.053398701038304</v>
      </c>
      <c r="P7" s="59">
        <f t="shared" si="0"/>
        <v>13.010982196773146</v>
      </c>
      <c r="Q7" s="59">
        <f t="shared" si="0"/>
        <v>11.809104812077553</v>
      </c>
    </row>
    <row r="8" spans="1:17" ht="33" customHeight="1" x14ac:dyDescent="0.25">
      <c r="A8" s="70" t="s">
        <v>32</v>
      </c>
      <c r="B8" s="51" t="s">
        <v>33</v>
      </c>
      <c r="C8" s="53">
        <v>2676112.5556336595</v>
      </c>
      <c r="D8" s="53">
        <v>2838712.452606163</v>
      </c>
      <c r="E8" s="53">
        <v>3549800.0363009153</v>
      </c>
      <c r="F8" s="53">
        <v>3932653.1499855286</v>
      </c>
      <c r="G8" s="53">
        <v>4457048.2748388974</v>
      </c>
      <c r="H8" s="53">
        <v>5086382.5286435587</v>
      </c>
      <c r="I8" s="53">
        <v>5887487.1805489725</v>
      </c>
      <c r="J8" s="53">
        <v>6595689.6161261545</v>
      </c>
      <c r="K8" s="52">
        <f t="shared" si="1"/>
        <v>6.0759737713648843</v>
      </c>
      <c r="L8" s="52">
        <f t="shared" si="0"/>
        <v>25.049651754686096</v>
      </c>
      <c r="M8" s="52">
        <f t="shared" si="0"/>
        <v>10.785202258422611</v>
      </c>
      <c r="N8" s="52">
        <f t="shared" si="0"/>
        <v>13.334385333608644</v>
      </c>
      <c r="O8" s="52">
        <f t="shared" si="0"/>
        <v>14.119978402688705</v>
      </c>
      <c r="P8" s="52">
        <f t="shared" si="0"/>
        <v>15.749988275440474</v>
      </c>
      <c r="Q8" s="52">
        <f t="shared" si="0"/>
        <v>12.028942295058155</v>
      </c>
    </row>
    <row r="9" spans="1:17" ht="33" customHeight="1" x14ac:dyDescent="0.25">
      <c r="A9" s="70" t="s">
        <v>34</v>
      </c>
      <c r="B9" s="51" t="s">
        <v>35</v>
      </c>
      <c r="C9" s="53">
        <f t="shared" ref="C9:J9" si="3">C4-C8</f>
        <v>19347056.446774922</v>
      </c>
      <c r="D9" s="53">
        <f t="shared" si="3"/>
        <v>22077582.566667911</v>
      </c>
      <c r="E9" s="53">
        <f t="shared" si="3"/>
        <v>24494463.303425133</v>
      </c>
      <c r="F9" s="53">
        <f t="shared" si="3"/>
        <v>25587510.459503427</v>
      </c>
      <c r="G9" s="53">
        <f t="shared" si="3"/>
        <v>25997825.503801621</v>
      </c>
      <c r="H9" s="53">
        <f t="shared" si="3"/>
        <v>29709191.341860402</v>
      </c>
      <c r="I9" s="53">
        <f t="shared" si="3"/>
        <v>33476942.852006339</v>
      </c>
      <c r="J9" s="53">
        <f t="shared" si="3"/>
        <v>37178104.36628788</v>
      </c>
      <c r="K9" s="52">
        <f t="shared" si="1"/>
        <v>14.11339304976369</v>
      </c>
      <c r="L9" s="52">
        <f t="shared" si="0"/>
        <v>10.947216387749625</v>
      </c>
      <c r="M9" s="52">
        <f t="shared" si="0"/>
        <v>4.4624254164632005</v>
      </c>
      <c r="N9" s="52">
        <f t="shared" si="0"/>
        <v>1.6035754824510473</v>
      </c>
      <c r="O9" s="52">
        <f t="shared" si="0"/>
        <v>14.275677931279574</v>
      </c>
      <c r="P9" s="52">
        <f t="shared" si="0"/>
        <v>12.682107253579655</v>
      </c>
      <c r="Q9" s="52">
        <f t="shared" si="0"/>
        <v>11.055852771991459</v>
      </c>
    </row>
    <row r="10" spans="1:17" ht="33" customHeight="1" x14ac:dyDescent="0.25">
      <c r="A10" s="72" t="s">
        <v>36</v>
      </c>
      <c r="B10" s="63" t="s">
        <v>37</v>
      </c>
      <c r="C10" s="64">
        <f t="shared" ref="C10:J10" si="4">C7-C8</f>
        <v>20422594.962690439</v>
      </c>
      <c r="D10" s="64">
        <f t="shared" si="4"/>
        <v>23331247.736982446</v>
      </c>
      <c r="E10" s="64">
        <f t="shared" si="4"/>
        <v>26097737.543241993</v>
      </c>
      <c r="F10" s="64">
        <f t="shared" si="4"/>
        <v>27492341.459503427</v>
      </c>
      <c r="G10" s="64">
        <f t="shared" si="4"/>
        <v>28402214.503801618</v>
      </c>
      <c r="H10" s="64">
        <f t="shared" si="4"/>
        <v>33376501.341860402</v>
      </c>
      <c r="I10" s="64">
        <f t="shared" si="4"/>
        <v>37579795.662711792</v>
      </c>
      <c r="J10" s="64">
        <f t="shared" si="4"/>
        <v>42004690.217057474</v>
      </c>
      <c r="K10" s="65">
        <f t="shared" si="1"/>
        <v>14.242327087256811</v>
      </c>
      <c r="L10" s="65">
        <f t="shared" si="0"/>
        <v>11.857444734403867</v>
      </c>
      <c r="M10" s="65">
        <f t="shared" si="0"/>
        <v>5.3437732445223762</v>
      </c>
      <c r="N10" s="65">
        <f t="shared" si="0"/>
        <v>3.3095509367161213</v>
      </c>
      <c r="O10" s="65">
        <f t="shared" si="0"/>
        <v>17.513728858688047</v>
      </c>
      <c r="P10" s="65">
        <f t="shared" si="0"/>
        <v>12.593573777547707</v>
      </c>
      <c r="Q10" s="65">
        <f t="shared" si="0"/>
        <v>11.774663689127628</v>
      </c>
    </row>
    <row r="11" spans="1:17" ht="33" customHeight="1" x14ac:dyDescent="0.25">
      <c r="A11" s="70" t="s">
        <v>38</v>
      </c>
      <c r="B11" s="51" t="s">
        <v>21</v>
      </c>
      <c r="C11" s="53">
        <v>422.22</v>
      </c>
      <c r="D11" s="53">
        <v>426.51</v>
      </c>
      <c r="E11" s="53">
        <v>430.84</v>
      </c>
      <c r="F11" s="53">
        <v>435.22</v>
      </c>
      <c r="G11" s="53">
        <v>439.63</v>
      </c>
      <c r="H11" s="53">
        <v>444.1</v>
      </c>
      <c r="I11" s="53">
        <v>448.61</v>
      </c>
      <c r="J11" s="53">
        <v>453.17000000000013</v>
      </c>
      <c r="K11" s="52">
        <f t="shared" si="1"/>
        <v>1.0160579792525049</v>
      </c>
      <c r="L11" s="52">
        <f t="shared" si="0"/>
        <v>1.0152165248177081</v>
      </c>
      <c r="M11" s="52">
        <f t="shared" si="0"/>
        <v>1.0166186983567194</v>
      </c>
      <c r="N11" s="52">
        <f t="shared" si="0"/>
        <v>1.0132806396764726</v>
      </c>
      <c r="O11" s="52">
        <f t="shared" si="0"/>
        <v>1.0167640970816461</v>
      </c>
      <c r="P11" s="52">
        <f t="shared" si="0"/>
        <v>1.0155370412069376</v>
      </c>
      <c r="Q11" s="52">
        <f>(J11/I11-1)*100</f>
        <v>1.0164731058157628</v>
      </c>
    </row>
    <row r="12" spans="1:17" ht="33" customHeight="1" x14ac:dyDescent="0.25">
      <c r="A12" s="73" t="s">
        <v>39</v>
      </c>
      <c r="B12" s="60" t="s">
        <v>94</v>
      </c>
      <c r="C12" s="61">
        <f t="shared" ref="C12:J12" si="5">C7/C11</f>
        <v>54707.753110520811</v>
      </c>
      <c r="D12" s="61">
        <f t="shared" si="5"/>
        <v>61358.374222383085</v>
      </c>
      <c r="E12" s="61">
        <f t="shared" si="5"/>
        <v>68813.3357616352</v>
      </c>
      <c r="F12" s="61">
        <f t="shared" si="5"/>
        <v>72204.849523204248</v>
      </c>
      <c r="G12" s="61">
        <f t="shared" si="5"/>
        <v>74742.994742489172</v>
      </c>
      <c r="H12" s="61">
        <f t="shared" si="5"/>
        <v>86608.610381679711</v>
      </c>
      <c r="I12" s="61">
        <f t="shared" si="5"/>
        <v>96893.254370746887</v>
      </c>
      <c r="J12" s="61">
        <f t="shared" si="5"/>
        <v>107245.3600926443</v>
      </c>
      <c r="K12" s="62">
        <f t="shared" si="1"/>
        <v>12.156633628192814</v>
      </c>
      <c r="L12" s="62">
        <f t="shared" si="0"/>
        <v>12.149868104772231</v>
      </c>
      <c r="M12" s="62">
        <f t="shared" si="0"/>
        <v>4.9285704929594276</v>
      </c>
      <c r="N12" s="62">
        <f t="shared" si="0"/>
        <v>3.5152004831327188</v>
      </c>
      <c r="O12" s="62">
        <f t="shared" si="0"/>
        <v>15.875221055927646</v>
      </c>
      <c r="P12" s="62">
        <f t="shared" si="0"/>
        <v>11.874851638587991</v>
      </c>
      <c r="Q12" s="62">
        <f t="shared" si="0"/>
        <v>10.684031400459215</v>
      </c>
    </row>
    <row r="13" spans="1:17" ht="33" customHeight="1" x14ac:dyDescent="0.25">
      <c r="A13" s="74" t="s">
        <v>96</v>
      </c>
      <c r="B13" s="66" t="s">
        <v>41</v>
      </c>
      <c r="C13" s="67">
        <f t="shared" ref="C13:J13" si="6">C10/C11</f>
        <v>48369.558435627012</v>
      </c>
      <c r="D13" s="67">
        <f t="shared" si="6"/>
        <v>54702.698030485677</v>
      </c>
      <c r="E13" s="67">
        <f t="shared" si="6"/>
        <v>60574.082126176756</v>
      </c>
      <c r="F13" s="67">
        <f t="shared" si="6"/>
        <v>63168.837506326512</v>
      </c>
      <c r="G13" s="67">
        <f t="shared" si="6"/>
        <v>64604.814284288193</v>
      </c>
      <c r="H13" s="67">
        <f t="shared" si="6"/>
        <v>75155.373433596935</v>
      </c>
      <c r="I13" s="67">
        <f t="shared" si="6"/>
        <v>83769.411432450885</v>
      </c>
      <c r="J13" s="67">
        <f t="shared" si="6"/>
        <v>92690.800840870885</v>
      </c>
      <c r="K13" s="68">
        <f>(D13/C13-1)*100</f>
        <v>13.093234256597919</v>
      </c>
      <c r="L13" s="68">
        <f t="shared" si="0"/>
        <v>10.733262356491036</v>
      </c>
      <c r="M13" s="68">
        <f t="shared" si="0"/>
        <v>4.283606600500911</v>
      </c>
      <c r="N13" s="68">
        <f t="shared" si="0"/>
        <v>2.2732360363887816</v>
      </c>
      <c r="O13" s="68">
        <f t="shared" si="0"/>
        <v>16.330917852161718</v>
      </c>
      <c r="P13" s="68">
        <f t="shared" si="0"/>
        <v>11.461639541269575</v>
      </c>
      <c r="Q13" s="68">
        <f t="shared" si="0"/>
        <v>10.649936839551444</v>
      </c>
    </row>
    <row r="14" spans="1:17" ht="16.5" customHeight="1" x14ac:dyDescent="0.25">
      <c r="A14" s="10"/>
      <c r="B14" s="10"/>
      <c r="C14" s="10"/>
      <c r="D14" s="10"/>
      <c r="E14" s="10"/>
      <c r="F14" s="10"/>
      <c r="G14" s="10"/>
      <c r="H14" s="10"/>
      <c r="I14" s="10"/>
      <c r="J14" s="10"/>
      <c r="K14" s="10"/>
      <c r="L14" s="10"/>
      <c r="M14" s="10"/>
      <c r="N14" s="10"/>
    </row>
    <row r="15" spans="1:17" ht="16.5" customHeight="1" x14ac:dyDescent="0.25">
      <c r="A15" s="10"/>
      <c r="B15" s="10"/>
      <c r="C15" s="17"/>
      <c r="D15" s="17"/>
      <c r="E15" s="17"/>
      <c r="F15" s="17"/>
      <c r="G15" s="17"/>
      <c r="H15" s="17"/>
      <c r="I15" s="17"/>
      <c r="J15" s="17"/>
      <c r="K15" s="10"/>
      <c r="L15" s="10"/>
      <c r="M15" s="10"/>
      <c r="N15" s="10"/>
    </row>
    <row r="16" spans="1:17" ht="16.5" customHeight="1" x14ac:dyDescent="0.25">
      <c r="A16" s="10"/>
      <c r="B16" s="10"/>
      <c r="C16" s="10"/>
      <c r="D16" s="10"/>
      <c r="E16" s="10"/>
      <c r="F16" s="10"/>
      <c r="G16" s="16">
        <v>4</v>
      </c>
      <c r="H16" s="10"/>
      <c r="I16" s="10"/>
      <c r="J16" s="10"/>
      <c r="K16" s="10"/>
      <c r="L16" s="10"/>
      <c r="M16" s="10"/>
      <c r="N16" s="10"/>
    </row>
    <row r="17" spans="1:17" ht="16.5" customHeight="1" x14ac:dyDescent="0.25">
      <c r="A17" s="10"/>
      <c r="B17" s="10"/>
      <c r="C17" s="10"/>
      <c r="D17" s="10"/>
      <c r="E17" s="10"/>
      <c r="F17" s="10"/>
      <c r="G17" s="10"/>
      <c r="H17" s="10"/>
      <c r="I17" s="10"/>
      <c r="J17" s="10"/>
      <c r="K17" s="10"/>
      <c r="L17" s="10"/>
      <c r="M17" s="10"/>
      <c r="N17" s="10"/>
    </row>
    <row r="18" spans="1:17" ht="38.25" customHeight="1" x14ac:dyDescent="0.25">
      <c r="A18" s="143" t="s">
        <v>115</v>
      </c>
      <c r="B18" s="143"/>
      <c r="C18" s="143"/>
      <c r="D18" s="143"/>
      <c r="E18" s="143"/>
      <c r="F18" s="143"/>
      <c r="G18" s="143"/>
      <c r="H18" s="143"/>
      <c r="I18" s="143"/>
      <c r="J18" s="143"/>
      <c r="K18" s="143"/>
      <c r="L18" s="143"/>
      <c r="M18" s="143"/>
      <c r="N18" s="143"/>
      <c r="O18" s="143"/>
      <c r="P18" s="143"/>
      <c r="Q18" s="143"/>
    </row>
    <row r="19" spans="1:17" ht="27" customHeight="1" x14ac:dyDescent="0.25">
      <c r="A19" s="144" t="s">
        <v>15</v>
      </c>
      <c r="B19" s="144" t="s">
        <v>22</v>
      </c>
      <c r="C19" s="144" t="s">
        <v>40</v>
      </c>
      <c r="D19" s="144"/>
      <c r="E19" s="144"/>
      <c r="F19" s="144"/>
      <c r="G19" s="144"/>
      <c r="H19" s="144"/>
      <c r="I19" s="144"/>
      <c r="J19" s="144"/>
      <c r="K19" s="145" t="s">
        <v>56</v>
      </c>
      <c r="L19" s="145"/>
      <c r="M19" s="145"/>
      <c r="N19" s="145"/>
      <c r="O19" s="145"/>
      <c r="P19" s="145"/>
      <c r="Q19" s="145"/>
    </row>
    <row r="20" spans="1:17" ht="39" customHeight="1" x14ac:dyDescent="0.25">
      <c r="A20" s="144"/>
      <c r="B20" s="144"/>
      <c r="C20" s="50" t="s">
        <v>14</v>
      </c>
      <c r="D20" s="50" t="s">
        <v>111</v>
      </c>
      <c r="E20" s="50" t="s">
        <v>17</v>
      </c>
      <c r="F20" s="50" t="s">
        <v>109</v>
      </c>
      <c r="G20" s="50" t="s">
        <v>108</v>
      </c>
      <c r="H20" s="50" t="s">
        <v>105</v>
      </c>
      <c r="I20" s="50" t="s">
        <v>106</v>
      </c>
      <c r="J20" s="50" t="s">
        <v>107</v>
      </c>
      <c r="K20" s="50" t="s">
        <v>16</v>
      </c>
      <c r="L20" s="50" t="s">
        <v>17</v>
      </c>
      <c r="M20" s="50" t="s">
        <v>18</v>
      </c>
      <c r="N20" s="50" t="s">
        <v>108</v>
      </c>
      <c r="O20" s="50" t="s">
        <v>105</v>
      </c>
      <c r="P20" s="50" t="s">
        <v>106</v>
      </c>
      <c r="Q20" s="50" t="s">
        <v>107</v>
      </c>
    </row>
    <row r="21" spans="1:17" ht="33" customHeight="1" x14ac:dyDescent="0.25">
      <c r="A21" s="69" t="s">
        <v>24</v>
      </c>
      <c r="B21" s="54" t="s">
        <v>25</v>
      </c>
      <c r="C21" s="55">
        <v>22023169.002408583</v>
      </c>
      <c r="D21" s="55">
        <v>23191892.295387357</v>
      </c>
      <c r="E21" s="55">
        <v>25256176.480727237</v>
      </c>
      <c r="F21" s="55">
        <v>25584001.801543035</v>
      </c>
      <c r="G21" s="55">
        <v>27468719.597627562</v>
      </c>
      <c r="H21" s="55">
        <v>31454295.355584167</v>
      </c>
      <c r="I21" s="55">
        <v>33742278.993291788</v>
      </c>
      <c r="J21" s="55">
        <v>36413495.306329958</v>
      </c>
      <c r="K21" s="56">
        <f t="shared" ref="K21:K28" si="7">(D21/C21-1)*100</f>
        <v>5.3067898305232841</v>
      </c>
      <c r="L21" s="56">
        <f t="shared" ref="L21:N28" si="8">(E21/D21-1)*100</f>
        <v>8.900887254251554</v>
      </c>
      <c r="M21" s="56">
        <f t="shared" si="8"/>
        <v>1.2980005942940576</v>
      </c>
      <c r="N21" s="56">
        <f t="shared" si="8"/>
        <v>7.3667826116665447</v>
      </c>
      <c r="O21" s="56">
        <f t="shared" ref="O21:Q28" si="9">(H21/G21-1)*100</f>
        <v>14.509506873050015</v>
      </c>
      <c r="P21" s="56">
        <f t="shared" si="9"/>
        <v>7.2739942568811333</v>
      </c>
      <c r="Q21" s="56">
        <f t="shared" si="9"/>
        <v>7.9165260697691142</v>
      </c>
    </row>
    <row r="22" spans="1:17" ht="33" customHeight="1" x14ac:dyDescent="0.25">
      <c r="A22" s="70" t="s">
        <v>26</v>
      </c>
      <c r="B22" s="51" t="s">
        <v>27</v>
      </c>
      <c r="C22" s="53">
        <v>2031088.5159155158</v>
      </c>
      <c r="D22" s="53">
        <v>2136424.6905016657</v>
      </c>
      <c r="E22" s="53">
        <v>2257786.4394688131</v>
      </c>
      <c r="F22" s="53">
        <v>2398864.494942497</v>
      </c>
      <c r="G22" s="53">
        <v>2582114.9307201449</v>
      </c>
      <c r="H22" s="53">
        <v>3418001.6598411524</v>
      </c>
      <c r="I22" s="53">
        <v>3561345.0350971268</v>
      </c>
      <c r="J22" s="53">
        <v>3921464.4352523829</v>
      </c>
      <c r="K22" s="52">
        <f t="shared" si="7"/>
        <v>5.1861932043207659</v>
      </c>
      <c r="L22" s="52">
        <f t="shared" si="8"/>
        <v>5.6806003743876232</v>
      </c>
      <c r="M22" s="52">
        <f t="shared" si="8"/>
        <v>6.2485119499112285</v>
      </c>
      <c r="N22" s="52">
        <f t="shared" si="8"/>
        <v>7.6390490652553655</v>
      </c>
      <c r="O22" s="52">
        <f t="shared" si="9"/>
        <v>32.372173646348145</v>
      </c>
      <c r="P22" s="52">
        <f t="shared" si="9"/>
        <v>4.1937772277921059</v>
      </c>
      <c r="Q22" s="52">
        <f t="shared" si="9"/>
        <v>10.111893023738849</v>
      </c>
    </row>
    <row r="23" spans="1:17" ht="33" customHeight="1" x14ac:dyDescent="0.25">
      <c r="A23" s="70" t="s">
        <v>28</v>
      </c>
      <c r="B23" s="51" t="s">
        <v>29</v>
      </c>
      <c r="C23" s="53">
        <v>955550</v>
      </c>
      <c r="D23" s="53">
        <v>991968.77279375878</v>
      </c>
      <c r="E23" s="53">
        <v>924809.6181172292</v>
      </c>
      <c r="F23" s="53">
        <v>916332.17860606895</v>
      </c>
      <c r="G23" s="53">
        <v>823363.39888006239</v>
      </c>
      <c r="H23" s="53">
        <v>861625.35430627945</v>
      </c>
      <c r="I23" s="53">
        <v>763818.23112504755</v>
      </c>
      <c r="J23" s="53">
        <v>742942.30764645874</v>
      </c>
      <c r="K23" s="52">
        <f t="shared" si="7"/>
        <v>3.81128907893451</v>
      </c>
      <c r="L23" s="52">
        <f t="shared" si="8"/>
        <v>-6.7702891984577356</v>
      </c>
      <c r="M23" s="52">
        <f t="shared" si="8"/>
        <v>-0.9166686142839886</v>
      </c>
      <c r="N23" s="52">
        <f t="shared" si="8"/>
        <v>-10.145750841952461</v>
      </c>
      <c r="O23" s="52">
        <f t="shared" si="9"/>
        <v>4.6470313689266352</v>
      </c>
      <c r="P23" s="52">
        <f t="shared" si="9"/>
        <v>-11.351467629452404</v>
      </c>
      <c r="Q23" s="52">
        <f t="shared" si="9"/>
        <v>-2.7331009693026265</v>
      </c>
    </row>
    <row r="24" spans="1:17" ht="33" customHeight="1" x14ac:dyDescent="0.25">
      <c r="A24" s="71" t="s">
        <v>30</v>
      </c>
      <c r="B24" s="57" t="s">
        <v>31</v>
      </c>
      <c r="C24" s="58">
        <f t="shared" ref="C24:J24" si="10">C21+C22-C23</f>
        <v>23098707.518324099</v>
      </c>
      <c r="D24" s="58">
        <f t="shared" si="10"/>
        <v>24336348.213095266</v>
      </c>
      <c r="E24" s="58">
        <f t="shared" si="10"/>
        <v>26589153.302078821</v>
      </c>
      <c r="F24" s="58">
        <f t="shared" si="10"/>
        <v>27066534.117879461</v>
      </c>
      <c r="G24" s="58">
        <f t="shared" si="10"/>
        <v>29227471.129467648</v>
      </c>
      <c r="H24" s="58">
        <f t="shared" si="10"/>
        <v>34010671.661119036</v>
      </c>
      <c r="I24" s="58">
        <f t="shared" si="10"/>
        <v>36539805.797263868</v>
      </c>
      <c r="J24" s="58">
        <f t="shared" si="10"/>
        <v>39592017.433935881</v>
      </c>
      <c r="K24" s="59">
        <f t="shared" si="7"/>
        <v>5.3580517169168562</v>
      </c>
      <c r="L24" s="59">
        <f t="shared" si="8"/>
        <v>9.2569561762406494</v>
      </c>
      <c r="M24" s="59">
        <f t="shared" si="8"/>
        <v>1.7953968310954638</v>
      </c>
      <c r="N24" s="59">
        <f t="shared" si="8"/>
        <v>7.9837965296071234</v>
      </c>
      <c r="O24" s="59">
        <f t="shared" si="9"/>
        <v>16.365427273757138</v>
      </c>
      <c r="P24" s="59">
        <f t="shared" si="9"/>
        <v>7.4362957642972294</v>
      </c>
      <c r="Q24" s="59">
        <f t="shared" si="9"/>
        <v>8.3531140083414677</v>
      </c>
    </row>
    <row r="25" spans="1:17" ht="33" customHeight="1" x14ac:dyDescent="0.25">
      <c r="A25" s="70" t="s">
        <v>32</v>
      </c>
      <c r="B25" s="51" t="s">
        <v>33</v>
      </c>
      <c r="C25" s="53">
        <v>2676112.5556336595</v>
      </c>
      <c r="D25" s="53">
        <v>2706240.9872309305</v>
      </c>
      <c r="E25" s="53">
        <v>3276965.8497489071</v>
      </c>
      <c r="F25" s="53">
        <v>3473460.3863712722</v>
      </c>
      <c r="G25" s="53">
        <v>3903725.7018941529</v>
      </c>
      <c r="H25" s="53">
        <v>4422609.3245391911</v>
      </c>
      <c r="I25" s="53">
        <v>4778452.1721751736</v>
      </c>
      <c r="J25" s="53">
        <v>5243401.2895733695</v>
      </c>
      <c r="K25" s="52">
        <f t="shared" si="7"/>
        <v>1.12582826659684</v>
      </c>
      <c r="L25" s="52">
        <f t="shared" si="8"/>
        <v>21.089210650894465</v>
      </c>
      <c r="M25" s="52">
        <f t="shared" si="8"/>
        <v>5.996233883164237</v>
      </c>
      <c r="N25" s="52">
        <f t="shared" si="8"/>
        <v>12.387223911091706</v>
      </c>
      <c r="O25" s="52">
        <f t="shared" si="9"/>
        <v>13.292010306801716</v>
      </c>
      <c r="P25" s="52">
        <f t="shared" si="9"/>
        <v>8.045993247957961</v>
      </c>
      <c r="Q25" s="52">
        <f t="shared" si="9"/>
        <v>9.7301197259142889</v>
      </c>
    </row>
    <row r="26" spans="1:17" ht="33" customHeight="1" x14ac:dyDescent="0.25">
      <c r="A26" s="70" t="s">
        <v>34</v>
      </c>
      <c r="B26" s="51" t="s">
        <v>35</v>
      </c>
      <c r="C26" s="53">
        <f t="shared" ref="C26:J26" si="11">C21-C25</f>
        <v>19347056.446774922</v>
      </c>
      <c r="D26" s="53">
        <f t="shared" si="11"/>
        <v>20485651.308156427</v>
      </c>
      <c r="E26" s="53">
        <f t="shared" si="11"/>
        <v>21979210.630978331</v>
      </c>
      <c r="F26" s="53">
        <f t="shared" si="11"/>
        <v>22110541.415171761</v>
      </c>
      <c r="G26" s="53">
        <f t="shared" si="11"/>
        <v>23564993.895733409</v>
      </c>
      <c r="H26" s="53">
        <f t="shared" si="11"/>
        <v>27031686.031044975</v>
      </c>
      <c r="I26" s="53">
        <f t="shared" si="11"/>
        <v>28963826.821116615</v>
      </c>
      <c r="J26" s="53">
        <f t="shared" si="11"/>
        <v>31170094.016756587</v>
      </c>
      <c r="K26" s="52">
        <f t="shared" si="7"/>
        <v>5.8851064218159443</v>
      </c>
      <c r="L26" s="52">
        <f t="shared" si="8"/>
        <v>7.2907582988452013</v>
      </c>
      <c r="M26" s="52">
        <f t="shared" si="8"/>
        <v>0.59752275183317938</v>
      </c>
      <c r="N26" s="52">
        <f t="shared" si="8"/>
        <v>6.5780952770502221</v>
      </c>
      <c r="O26" s="52">
        <f t="shared" si="9"/>
        <v>14.711194709620656</v>
      </c>
      <c r="P26" s="52">
        <f t="shared" si="9"/>
        <v>7.1476887821671387</v>
      </c>
      <c r="Q26" s="52">
        <f t="shared" si="9"/>
        <v>7.6173193869238709</v>
      </c>
    </row>
    <row r="27" spans="1:17" ht="33" customHeight="1" x14ac:dyDescent="0.25">
      <c r="A27" s="72" t="s">
        <v>36</v>
      </c>
      <c r="B27" s="63" t="s">
        <v>37</v>
      </c>
      <c r="C27" s="64">
        <f t="shared" ref="C27:J27" si="12">C24-C25</f>
        <v>20422594.962690439</v>
      </c>
      <c r="D27" s="64">
        <f t="shared" si="12"/>
        <v>21630107.225864336</v>
      </c>
      <c r="E27" s="64">
        <f t="shared" si="12"/>
        <v>23312187.452329915</v>
      </c>
      <c r="F27" s="64">
        <f t="shared" si="12"/>
        <v>23593073.731508188</v>
      </c>
      <c r="G27" s="64">
        <f t="shared" si="12"/>
        <v>25323745.427573495</v>
      </c>
      <c r="H27" s="64">
        <f t="shared" si="12"/>
        <v>29588062.336579844</v>
      </c>
      <c r="I27" s="64">
        <f t="shared" si="12"/>
        <v>31761353.625088695</v>
      </c>
      <c r="J27" s="64">
        <f t="shared" si="12"/>
        <v>34348616.144362509</v>
      </c>
      <c r="K27" s="65">
        <f t="shared" si="7"/>
        <v>5.9126289552325462</v>
      </c>
      <c r="L27" s="65">
        <f t="shared" si="8"/>
        <v>7.7765690613600835</v>
      </c>
      <c r="M27" s="65">
        <f t="shared" si="8"/>
        <v>1.2048902736075062</v>
      </c>
      <c r="N27" s="65">
        <f t="shared" si="8"/>
        <v>7.335507512757955</v>
      </c>
      <c r="O27" s="65">
        <f t="shared" si="9"/>
        <v>16.839203036542894</v>
      </c>
      <c r="P27" s="65">
        <f t="shared" si="9"/>
        <v>7.3451625989783054</v>
      </c>
      <c r="Q27" s="65">
        <f t="shared" si="9"/>
        <v>8.14594538322857</v>
      </c>
    </row>
    <row r="28" spans="1:17" ht="33" customHeight="1" x14ac:dyDescent="0.25">
      <c r="A28" s="70" t="s">
        <v>38</v>
      </c>
      <c r="B28" s="51" t="s">
        <v>21</v>
      </c>
      <c r="C28" s="53">
        <v>422.22</v>
      </c>
      <c r="D28" s="53">
        <v>426.51</v>
      </c>
      <c r="E28" s="53">
        <v>430.84</v>
      </c>
      <c r="F28" s="53">
        <v>435.22</v>
      </c>
      <c r="G28" s="53">
        <v>439.63</v>
      </c>
      <c r="H28" s="53">
        <v>444.1</v>
      </c>
      <c r="I28" s="53">
        <v>448.61</v>
      </c>
      <c r="J28" s="53">
        <v>453.17000000000013</v>
      </c>
      <c r="K28" s="52">
        <f t="shared" si="7"/>
        <v>1.0160579792525049</v>
      </c>
      <c r="L28" s="52">
        <f t="shared" si="8"/>
        <v>1.0152165248177081</v>
      </c>
      <c r="M28" s="52">
        <f t="shared" si="8"/>
        <v>1.0166186983567194</v>
      </c>
      <c r="N28" s="52">
        <f t="shared" si="8"/>
        <v>1.0132806396764726</v>
      </c>
      <c r="O28" s="52">
        <f t="shared" si="9"/>
        <v>1.0167640970816461</v>
      </c>
      <c r="P28" s="52">
        <f t="shared" si="9"/>
        <v>1.0155370412069376</v>
      </c>
      <c r="Q28" s="52">
        <f t="shared" si="9"/>
        <v>1.0164731058157628</v>
      </c>
    </row>
    <row r="29" spans="1:17" ht="33" customHeight="1" x14ac:dyDescent="0.25">
      <c r="A29" s="73" t="s">
        <v>39</v>
      </c>
      <c r="B29" s="60" t="s">
        <v>94</v>
      </c>
      <c r="C29" s="61">
        <f t="shared" ref="C29:J29" si="13">C24/C28</f>
        <v>54707.753110520811</v>
      </c>
      <c r="D29" s="61">
        <f t="shared" si="13"/>
        <v>57059.267574254452</v>
      </c>
      <c r="E29" s="61">
        <f t="shared" si="13"/>
        <v>61714.681325036727</v>
      </c>
      <c r="F29" s="61">
        <f t="shared" si="13"/>
        <v>62190.464863470108</v>
      </c>
      <c r="G29" s="61">
        <f t="shared" si="13"/>
        <v>66481.976046829484</v>
      </c>
      <c r="H29" s="61">
        <f t="shared" si="13"/>
        <v>76583.363344109515</v>
      </c>
      <c r="I29" s="61">
        <f t="shared" si="13"/>
        <v>81451.162027738726</v>
      </c>
      <c r="J29" s="61">
        <f t="shared" si="13"/>
        <v>87366.810322695383</v>
      </c>
      <c r="K29" s="62">
        <f t="shared" ref="K29:Q29" si="14">(D29/C29-1)*100</f>
        <v>4.2983203111688795</v>
      </c>
      <c r="L29" s="62">
        <f t="shared" si="14"/>
        <v>8.1589090584170521</v>
      </c>
      <c r="M29" s="62">
        <f t="shared" si="14"/>
        <v>0.77094060638107642</v>
      </c>
      <c r="N29" s="62">
        <f t="shared" si="14"/>
        <v>6.9005935118522599</v>
      </c>
      <c r="O29" s="62">
        <f t="shared" si="14"/>
        <v>15.194174267871752</v>
      </c>
      <c r="P29" s="62">
        <f t="shared" si="14"/>
        <v>6.3562090656124504</v>
      </c>
      <c r="Q29" s="62">
        <f t="shared" si="14"/>
        <v>7.2628163278285029</v>
      </c>
    </row>
    <row r="30" spans="1:17" ht="33" customHeight="1" x14ac:dyDescent="0.25">
      <c r="A30" s="74" t="s">
        <v>96</v>
      </c>
      <c r="B30" s="66" t="s">
        <v>41</v>
      </c>
      <c r="C30" s="67">
        <f t="shared" ref="C30:J30" si="15">C27/C28</f>
        <v>48369.558435627012</v>
      </c>
      <c r="D30" s="67">
        <f t="shared" si="15"/>
        <v>50714.185425580494</v>
      </c>
      <c r="E30" s="67">
        <f t="shared" si="15"/>
        <v>54108.688729760273</v>
      </c>
      <c r="F30" s="67">
        <f t="shared" si="15"/>
        <v>54209.534790469617</v>
      </c>
      <c r="G30" s="67">
        <f t="shared" si="15"/>
        <v>57602.405267096183</v>
      </c>
      <c r="H30" s="67">
        <f t="shared" si="15"/>
        <v>66624.774457509222</v>
      </c>
      <c r="I30" s="67">
        <f t="shared" si="15"/>
        <v>70799.477553083285</v>
      </c>
      <c r="J30" s="67">
        <f t="shared" si="15"/>
        <v>75796.315167293724</v>
      </c>
      <c r="K30" s="68">
        <f t="shared" ref="K30:Q30" si="16">(D30/C30-1)*100</f>
        <v>4.8473194004320819</v>
      </c>
      <c r="L30" s="68">
        <f t="shared" si="16"/>
        <v>6.6934000333318533</v>
      </c>
      <c r="M30" s="68">
        <f t="shared" si="16"/>
        <v>0.18637683351190315</v>
      </c>
      <c r="N30" s="68">
        <f t="shared" si="16"/>
        <v>6.258807587522508</v>
      </c>
      <c r="O30" s="68">
        <f t="shared" si="16"/>
        <v>15.663181335184317</v>
      </c>
      <c r="P30" s="68">
        <f t="shared" si="16"/>
        <v>6.265992087127481</v>
      </c>
      <c r="Q30" s="68">
        <f t="shared" si="16"/>
        <v>7.0577323264341407</v>
      </c>
    </row>
    <row r="31" spans="1:17" ht="16.5" customHeight="1" x14ac:dyDescent="0.25">
      <c r="C31" s="8"/>
      <c r="D31" s="8"/>
      <c r="E31" s="8"/>
      <c r="F31" s="8"/>
      <c r="G31" s="8"/>
      <c r="H31" s="8"/>
      <c r="I31" s="8"/>
      <c r="J31" s="8"/>
    </row>
    <row r="32" spans="1:17" ht="16.5" customHeight="1" x14ac:dyDescent="0.25"/>
    <row r="33" spans="3:14" ht="16.5" customHeight="1" x14ac:dyDescent="0.25">
      <c r="C33" s="3"/>
      <c r="D33" s="3"/>
      <c r="E33" s="3"/>
      <c r="F33" s="3"/>
      <c r="G33" s="16">
        <v>5</v>
      </c>
      <c r="H33" s="3"/>
      <c r="I33" s="3"/>
      <c r="J33" s="3"/>
      <c r="K33" s="3"/>
      <c r="L33" s="3"/>
      <c r="M33" s="3"/>
      <c r="N33" s="3"/>
    </row>
    <row r="34" spans="3:14" ht="16.5" customHeight="1" x14ac:dyDescent="0.25"/>
    <row r="35" spans="3:14" ht="16.5" customHeight="1" x14ac:dyDescent="0.25"/>
  </sheetData>
  <mergeCells count="10">
    <mergeCell ref="A1:Q1"/>
    <mergeCell ref="A2:A3"/>
    <mergeCell ref="B2:B3"/>
    <mergeCell ref="A19:A20"/>
    <mergeCell ref="B19:B20"/>
    <mergeCell ref="C2:J2"/>
    <mergeCell ref="K2:Q2"/>
    <mergeCell ref="C19:J19"/>
    <mergeCell ref="K19:Q19"/>
    <mergeCell ref="A18:Q18"/>
  </mergeCells>
  <printOptions horizontalCentered="1"/>
  <pageMargins left="0.51181102362204722" right="0.51181102362204722" top="0.98425196850393704" bottom="0.98425196850393704" header="0.31496062992125984" footer="0.31496062992125984"/>
  <pageSetup paperSize="9" scale="76" orientation="landscape" r:id="rId1"/>
  <rowBreaks count="1" manualBreakCount="1">
    <brk id="1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K51"/>
  <sheetViews>
    <sheetView tabSelected="1" topLeftCell="A25" workbookViewId="0">
      <selection activeCell="O35" sqref="O35"/>
    </sheetView>
  </sheetViews>
  <sheetFormatPr defaultRowHeight="15" x14ac:dyDescent="0.25"/>
  <cols>
    <col min="1" max="10" width="9" customWidth="1"/>
    <col min="11" max="13" width="10.7109375" customWidth="1"/>
  </cols>
  <sheetData>
    <row r="5" spans="1:11" x14ac:dyDescent="0.25">
      <c r="I5" t="s">
        <v>112</v>
      </c>
    </row>
    <row r="6" spans="1:11" x14ac:dyDescent="0.25">
      <c r="C6" t="s">
        <v>23</v>
      </c>
      <c r="D6" t="s">
        <v>16</v>
      </c>
      <c r="E6" t="s">
        <v>17</v>
      </c>
      <c r="F6" t="s">
        <v>18</v>
      </c>
      <c r="G6" t="s">
        <v>19</v>
      </c>
      <c r="H6" t="s">
        <v>93</v>
      </c>
      <c r="I6" t="s">
        <v>101</v>
      </c>
      <c r="J6" t="s">
        <v>104</v>
      </c>
    </row>
    <row r="7" spans="1:11" x14ac:dyDescent="0.25">
      <c r="B7" t="s">
        <v>97</v>
      </c>
      <c r="C7" s="12">
        <f>'St-1'!C7/100000</f>
        <v>230.98707518324099</v>
      </c>
      <c r="D7" s="12">
        <f>'St-1'!D7/100000</f>
        <v>261.69960189588608</v>
      </c>
      <c r="E7" s="12">
        <f>'St-1'!E7/100000</f>
        <v>296.4753757954291</v>
      </c>
      <c r="F7" s="12">
        <f>'St-1'!F7/100000</f>
        <v>314.24994609488959</v>
      </c>
      <c r="G7" s="12">
        <f>'St-1'!G7/100000</f>
        <v>328.59262778640516</v>
      </c>
      <c r="H7" s="12">
        <f>'St-1'!H7/100000</f>
        <v>384.62883870503964</v>
      </c>
      <c r="I7" s="12">
        <f>'St-1'!I7/100000</f>
        <v>434.67282843260767</v>
      </c>
      <c r="J7" s="12">
        <f>'St-1'!J7/100000</f>
        <v>486.00379833183632</v>
      </c>
      <c r="K7" s="12"/>
    </row>
    <row r="8" spans="1:11" x14ac:dyDescent="0.25">
      <c r="B8" t="s">
        <v>98</v>
      </c>
      <c r="C8" s="12">
        <f>'St-1'!C24/100000</f>
        <v>230.98707518324099</v>
      </c>
      <c r="D8" s="12">
        <f>'St-1'!D24/100000</f>
        <v>243.36348213095266</v>
      </c>
      <c r="E8" s="12">
        <f>'St-1'!E24/100000</f>
        <v>265.89153302078819</v>
      </c>
      <c r="F8" s="12">
        <f>'St-1'!F24/100000</f>
        <v>270.66534117879462</v>
      </c>
      <c r="G8" s="12">
        <f>'St-1'!G24/100000</f>
        <v>292.27471129467648</v>
      </c>
      <c r="H8" s="12">
        <f>'St-1'!H24/100000</f>
        <v>340.10671661119034</v>
      </c>
      <c r="I8" s="12">
        <f>'St-1'!I24/100000</f>
        <v>365.3980579726387</v>
      </c>
      <c r="J8" s="12">
        <f>'St-1'!J24/100000</f>
        <v>395.92017433935882</v>
      </c>
      <c r="K8" s="12"/>
    </row>
    <row r="10" spans="1:11" x14ac:dyDescent="0.25">
      <c r="C10" s="21"/>
      <c r="D10" s="21"/>
      <c r="E10" s="21"/>
      <c r="F10" s="21"/>
      <c r="G10" s="21"/>
      <c r="H10" s="21"/>
      <c r="I10" s="21"/>
      <c r="J10" s="21"/>
      <c r="K10" s="21"/>
    </row>
    <row r="12" spans="1:11" x14ac:dyDescent="0.25">
      <c r="I12" t="s">
        <v>113</v>
      </c>
    </row>
    <row r="13" spans="1:11" x14ac:dyDescent="0.25">
      <c r="C13" s="20" t="s">
        <v>23</v>
      </c>
      <c r="D13" t="s">
        <v>16</v>
      </c>
      <c r="E13" t="s">
        <v>17</v>
      </c>
      <c r="F13" t="s">
        <v>18</v>
      </c>
      <c r="G13" t="s">
        <v>19</v>
      </c>
      <c r="H13" t="s">
        <v>93</v>
      </c>
      <c r="I13" t="s">
        <v>101</v>
      </c>
      <c r="J13" t="s">
        <v>104</v>
      </c>
    </row>
    <row r="14" spans="1:11" x14ac:dyDescent="0.25">
      <c r="A14" t="s">
        <v>99</v>
      </c>
      <c r="C14" s="9">
        <f>'St-1'!C13</f>
        <v>48369.558435627012</v>
      </c>
      <c r="D14" s="9">
        <f>'St-1'!D13</f>
        <v>54702.698030485677</v>
      </c>
      <c r="E14" s="9">
        <f>'St-1'!E13</f>
        <v>60574.082126176756</v>
      </c>
      <c r="F14" s="9">
        <f>'St-1'!F13</f>
        <v>63168.837506326512</v>
      </c>
      <c r="G14" s="9">
        <f>'St-1'!G13</f>
        <v>64604.814284288193</v>
      </c>
      <c r="H14" s="9">
        <f>'St-1'!H13</f>
        <v>75155.373433596935</v>
      </c>
      <c r="I14" s="9">
        <f>'St-1'!I13</f>
        <v>83769.411432450885</v>
      </c>
      <c r="J14" s="9">
        <f>'St-1'!J13</f>
        <v>92690.800840870885</v>
      </c>
      <c r="K14" s="9"/>
    </row>
    <row r="15" spans="1:11" x14ac:dyDescent="0.25">
      <c r="A15" t="s">
        <v>100</v>
      </c>
      <c r="C15" s="9">
        <f>'St-1'!C30</f>
        <v>48369.558435627012</v>
      </c>
      <c r="D15" s="9">
        <f>'St-1'!D30</f>
        <v>50714.185425580494</v>
      </c>
      <c r="E15" s="9">
        <f>'St-1'!E30</f>
        <v>54108.688729760273</v>
      </c>
      <c r="F15" s="9">
        <f>'St-1'!F30</f>
        <v>54209.534790469617</v>
      </c>
      <c r="G15" s="9">
        <f>'St-1'!G30</f>
        <v>57602.405267096183</v>
      </c>
      <c r="H15" s="9">
        <f>'St-1'!H30</f>
        <v>66624.774457509222</v>
      </c>
      <c r="I15" s="9">
        <f>'St-1'!I30</f>
        <v>70799.477553083285</v>
      </c>
      <c r="J15" s="9">
        <v>75796</v>
      </c>
      <c r="K15" s="9"/>
    </row>
    <row r="34" spans="5:5" x14ac:dyDescent="0.25">
      <c r="E34" s="19"/>
    </row>
    <row r="51" spans="1:10" x14ac:dyDescent="0.25">
      <c r="A51" s="131">
        <v>6</v>
      </c>
      <c r="B51" s="131"/>
      <c r="C51" s="131"/>
      <c r="D51" s="131"/>
      <c r="E51" s="131"/>
      <c r="F51" s="131"/>
      <c r="G51" s="131"/>
      <c r="H51" s="131"/>
      <c r="I51" s="131"/>
      <c r="J51" s="131"/>
    </row>
  </sheetData>
  <mergeCells count="1">
    <mergeCell ref="A51:J51"/>
  </mergeCells>
  <pageMargins left="0.7" right="0.7" top="0.75" bottom="0.75" header="0.3" footer="0.3"/>
  <pageSetup paperSize="9" scale="96" orientation="portrait" r:id="rId1"/>
  <colBreaks count="1" manualBreakCount="1">
    <brk id="12"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9"/>
  <sheetViews>
    <sheetView workbookViewId="0">
      <selection activeCell="H20" sqref="H20"/>
    </sheetView>
  </sheetViews>
  <sheetFormatPr defaultRowHeight="15" x14ac:dyDescent="0.25"/>
  <cols>
    <col min="1" max="1" width="2" customWidth="1"/>
    <col min="2" max="2" width="26.85546875" customWidth="1"/>
    <col min="3" max="3" width="25" customWidth="1"/>
    <col min="4" max="6" width="11.7109375" customWidth="1"/>
    <col min="7" max="10" width="10.5703125" bestFit="1" customWidth="1"/>
  </cols>
  <sheetData>
    <row r="2" spans="2:3" x14ac:dyDescent="0.25">
      <c r="B2" s="75"/>
      <c r="C2" s="2" t="s">
        <v>116</v>
      </c>
    </row>
    <row r="3" spans="2:3" ht="30" x14ac:dyDescent="0.25">
      <c r="B3" s="76" t="s">
        <v>74</v>
      </c>
      <c r="C3" s="77">
        <v>18.91</v>
      </c>
    </row>
    <row r="4" spans="2:3" x14ac:dyDescent="0.25">
      <c r="B4" s="25" t="s">
        <v>77</v>
      </c>
      <c r="C4" s="77">
        <v>10.79</v>
      </c>
    </row>
    <row r="5" spans="2:3" x14ac:dyDescent="0.25">
      <c r="B5" s="25" t="s">
        <v>2</v>
      </c>
      <c r="C5" s="77">
        <v>18.47</v>
      </c>
    </row>
    <row r="6" spans="2:3" ht="45" x14ac:dyDescent="0.25">
      <c r="B6" s="76" t="s">
        <v>57</v>
      </c>
      <c r="C6" s="77">
        <v>3.7</v>
      </c>
    </row>
    <row r="7" spans="2:3" x14ac:dyDescent="0.25">
      <c r="B7" s="31" t="s">
        <v>3</v>
      </c>
      <c r="C7" s="77">
        <v>6.52</v>
      </c>
    </row>
    <row r="8" spans="2:3" ht="25.5" x14ac:dyDescent="0.25">
      <c r="B8" s="31" t="s">
        <v>117</v>
      </c>
      <c r="C8" s="77">
        <v>17.82</v>
      </c>
    </row>
    <row r="9" spans="2:3" ht="25.5" x14ac:dyDescent="0.25">
      <c r="B9" s="31" t="s">
        <v>118</v>
      </c>
      <c r="C9" s="77">
        <v>10.74</v>
      </c>
    </row>
    <row r="10" spans="2:3" x14ac:dyDescent="0.25">
      <c r="B10" s="31" t="s">
        <v>123</v>
      </c>
      <c r="C10" s="77">
        <v>13.06</v>
      </c>
    </row>
    <row r="24" spans="2:3" x14ac:dyDescent="0.25">
      <c r="B24" s="2" t="s">
        <v>119</v>
      </c>
      <c r="C24" s="82"/>
    </row>
    <row r="25" spans="2:3" x14ac:dyDescent="0.25">
      <c r="B25" s="78" t="s">
        <v>74</v>
      </c>
      <c r="C25" s="79">
        <v>8.27</v>
      </c>
    </row>
    <row r="26" spans="2:3" x14ac:dyDescent="0.25">
      <c r="B26" s="80" t="s">
        <v>77</v>
      </c>
      <c r="C26" s="79">
        <v>4.3</v>
      </c>
    </row>
    <row r="27" spans="2:3" x14ac:dyDescent="0.25">
      <c r="B27" s="80" t="s">
        <v>2</v>
      </c>
      <c r="C27" s="79">
        <v>15.7</v>
      </c>
    </row>
    <row r="28" spans="2:3" ht="24.75" x14ac:dyDescent="0.25">
      <c r="B28" s="78" t="s">
        <v>120</v>
      </c>
      <c r="C28" s="79">
        <v>4.03</v>
      </c>
    </row>
    <row r="29" spans="2:3" x14ac:dyDescent="0.25">
      <c r="B29" s="81" t="s">
        <v>3</v>
      </c>
      <c r="C29" s="79">
        <v>2.7</v>
      </c>
    </row>
    <row r="30" spans="2:3" x14ac:dyDescent="0.25">
      <c r="B30" s="81" t="s">
        <v>124</v>
      </c>
      <c r="C30" s="79">
        <v>8.1</v>
      </c>
    </row>
    <row r="31" spans="2:3" x14ac:dyDescent="0.25">
      <c r="B31" s="81" t="s">
        <v>121</v>
      </c>
      <c r="C31" s="79">
        <v>5.2</v>
      </c>
    </row>
    <row r="32" spans="2:3" x14ac:dyDescent="0.25">
      <c r="B32" s="81" t="s">
        <v>122</v>
      </c>
      <c r="C32" s="79">
        <v>9.1</v>
      </c>
    </row>
    <row r="39" spans="1:9" x14ac:dyDescent="0.25">
      <c r="A39" s="146">
        <v>7</v>
      </c>
      <c r="B39" s="146"/>
      <c r="C39" s="146"/>
      <c r="D39" s="146"/>
      <c r="E39" s="146"/>
      <c r="F39" s="146"/>
      <c r="G39" s="86"/>
      <c r="H39" s="86"/>
      <c r="I39" s="86"/>
    </row>
  </sheetData>
  <mergeCells count="1">
    <mergeCell ref="A39:F3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4"/>
  <sheetViews>
    <sheetView topLeftCell="A202" workbookViewId="0">
      <selection activeCell="G221" sqref="G221"/>
    </sheetView>
  </sheetViews>
  <sheetFormatPr defaultRowHeight="15" x14ac:dyDescent="0.25"/>
  <cols>
    <col min="1" max="1" width="4.7109375" style="1" customWidth="1"/>
    <col min="2" max="2" width="22.28515625" style="1" customWidth="1"/>
    <col min="3" max="3" width="8.85546875" style="1" customWidth="1"/>
    <col min="4" max="4" width="9.7109375" style="1" customWidth="1"/>
    <col min="5" max="5" width="8.85546875" style="1" customWidth="1"/>
    <col min="6" max="6" width="9.28515625" style="1" customWidth="1"/>
    <col min="7" max="7" width="8.85546875" style="1" customWidth="1"/>
    <col min="8" max="8" width="9.140625" style="1" customWidth="1"/>
    <col min="9" max="9" width="8.85546875" style="1" customWidth="1"/>
    <col min="10" max="10" width="9" style="1" customWidth="1"/>
    <col min="11" max="11" width="6.42578125" style="1" customWidth="1"/>
    <col min="12" max="12" width="25.140625" style="1" customWidth="1"/>
    <col min="13" max="19" width="7.5703125" style="1" bestFit="1" customWidth="1"/>
    <col min="20" max="20" width="7.28515625" style="1" customWidth="1"/>
    <col min="21" max="21" width="6.42578125" style="1" customWidth="1"/>
    <col min="22" max="22" width="29.5703125" style="1" customWidth="1"/>
    <col min="23" max="28" width="9" style="1" customWidth="1"/>
    <col min="29" max="16384" width="9.140625" style="1"/>
  </cols>
  <sheetData>
    <row r="1" spans="1:10" ht="36" customHeight="1" x14ac:dyDescent="0.25">
      <c r="A1" s="151" t="s">
        <v>59</v>
      </c>
      <c r="B1" s="151"/>
      <c r="C1" s="151"/>
      <c r="D1" s="151"/>
      <c r="E1" s="151"/>
      <c r="F1" s="151"/>
      <c r="G1" s="151"/>
      <c r="H1" s="151"/>
      <c r="I1" s="151"/>
      <c r="J1" s="151"/>
    </row>
    <row r="2" spans="1:10" x14ac:dyDescent="0.25">
      <c r="A2" s="147" t="s">
        <v>15</v>
      </c>
      <c r="B2" s="145" t="s">
        <v>42</v>
      </c>
      <c r="C2" s="145" t="s">
        <v>92</v>
      </c>
      <c r="D2" s="145"/>
      <c r="E2" s="145"/>
      <c r="F2" s="145"/>
      <c r="G2" s="145"/>
      <c r="H2" s="145"/>
      <c r="I2" s="145"/>
      <c r="J2" s="145"/>
    </row>
    <row r="3" spans="1:10" ht="25.5" x14ac:dyDescent="0.25">
      <c r="A3" s="147"/>
      <c r="B3" s="145"/>
      <c r="C3" s="23" t="s">
        <v>14</v>
      </c>
      <c r="D3" s="23" t="s">
        <v>16</v>
      </c>
      <c r="E3" s="23" t="s">
        <v>17</v>
      </c>
      <c r="F3" s="23" t="s">
        <v>109</v>
      </c>
      <c r="G3" s="23" t="s">
        <v>108</v>
      </c>
      <c r="H3" s="23" t="s">
        <v>105</v>
      </c>
      <c r="I3" s="23" t="s">
        <v>106</v>
      </c>
      <c r="J3" s="23" t="s">
        <v>107</v>
      </c>
    </row>
    <row r="4" spans="1:10" ht="25.5" x14ac:dyDescent="0.25">
      <c r="A4" s="24" t="s">
        <v>44</v>
      </c>
      <c r="B4" s="25" t="s">
        <v>74</v>
      </c>
      <c r="C4" s="26">
        <f t="shared" ref="C4:J4" si="0">C5+C6+C7+C8</f>
        <v>3934537.4578521303</v>
      </c>
      <c r="D4" s="26">
        <f t="shared" si="0"/>
        <v>5342866.5528510874</v>
      </c>
      <c r="E4" s="26">
        <f t="shared" si="0"/>
        <v>5674966.7598810326</v>
      </c>
      <c r="F4" s="26">
        <f t="shared" si="0"/>
        <v>6556958.9394201888</v>
      </c>
      <c r="G4" s="26">
        <f t="shared" si="0"/>
        <v>6163541.2014111392</v>
      </c>
      <c r="H4" s="26">
        <f t="shared" si="0"/>
        <v>7479868.6571241561</v>
      </c>
      <c r="I4" s="26">
        <f t="shared" si="0"/>
        <v>7416352.5226356927</v>
      </c>
      <c r="J4" s="26">
        <f t="shared" si="0"/>
        <v>8278844.6963181132</v>
      </c>
    </row>
    <row r="5" spans="1:10" ht="18.95" customHeight="1" x14ac:dyDescent="0.25">
      <c r="A5" s="24">
        <v>1.1000000000000001</v>
      </c>
      <c r="B5" s="25" t="s">
        <v>0</v>
      </c>
      <c r="C5" s="26">
        <v>2555038.7536649816</v>
      </c>
      <c r="D5" s="26">
        <v>3750538.4788407013</v>
      </c>
      <c r="E5" s="26">
        <v>3802013.6757261273</v>
      </c>
      <c r="F5" s="26">
        <v>4436266.1523856474</v>
      </c>
      <c r="G5" s="26">
        <v>3765010.0811597658</v>
      </c>
      <c r="H5" s="26">
        <v>4807935.8505025376</v>
      </c>
      <c r="I5" s="26">
        <v>4456322.9870218253</v>
      </c>
      <c r="J5" s="26">
        <v>4929723.1358897584</v>
      </c>
    </row>
    <row r="6" spans="1:10" ht="18.95" customHeight="1" x14ac:dyDescent="0.25">
      <c r="A6" s="24">
        <v>1.2</v>
      </c>
      <c r="B6" s="25" t="s">
        <v>1</v>
      </c>
      <c r="C6" s="26">
        <v>538910.85180090985</v>
      </c>
      <c r="D6" s="26">
        <v>637320.32226181019</v>
      </c>
      <c r="E6" s="26">
        <v>729848.77800838242</v>
      </c>
      <c r="F6" s="26">
        <v>803496.43870883388</v>
      </c>
      <c r="G6" s="26">
        <v>880541.65014977427</v>
      </c>
      <c r="H6" s="26">
        <v>1033579.3592889529</v>
      </c>
      <c r="I6" s="26">
        <v>1193839.9734354175</v>
      </c>
      <c r="J6" s="26">
        <v>1372513.1416064876</v>
      </c>
    </row>
    <row r="7" spans="1:10" ht="18.95" customHeight="1" x14ac:dyDescent="0.25">
      <c r="A7" s="24">
        <v>1.3</v>
      </c>
      <c r="B7" s="25" t="s">
        <v>75</v>
      </c>
      <c r="C7" s="26">
        <v>572222.6487036827</v>
      </c>
      <c r="D7" s="26">
        <v>619884.24624673324</v>
      </c>
      <c r="E7" s="26">
        <v>784936.52249883523</v>
      </c>
      <c r="F7" s="26">
        <v>864086.46078654786</v>
      </c>
      <c r="G7" s="26">
        <v>957598.31070000003</v>
      </c>
      <c r="H7" s="26">
        <v>938501.67196195677</v>
      </c>
      <c r="I7" s="26">
        <v>910116.47706431022</v>
      </c>
      <c r="J7" s="26">
        <v>980060.76822186692</v>
      </c>
    </row>
    <row r="8" spans="1:10" ht="18.95" customHeight="1" x14ac:dyDescent="0.25">
      <c r="A8" s="24">
        <v>1.4</v>
      </c>
      <c r="B8" s="25" t="s">
        <v>76</v>
      </c>
      <c r="C8" s="26">
        <v>268365.20368255628</v>
      </c>
      <c r="D8" s="26">
        <v>335123.50550184288</v>
      </c>
      <c r="E8" s="26">
        <v>358167.78364768811</v>
      </c>
      <c r="F8" s="26">
        <v>453109.88753916015</v>
      </c>
      <c r="G8" s="26">
        <v>560391.15940159839</v>
      </c>
      <c r="H8" s="26">
        <v>699851.7753707082</v>
      </c>
      <c r="I8" s="26">
        <v>856073.08511413878</v>
      </c>
      <c r="J8" s="26">
        <v>996547.65060000005</v>
      </c>
    </row>
    <row r="9" spans="1:10" ht="18.95" customHeight="1" x14ac:dyDescent="0.25">
      <c r="A9" s="24" t="s">
        <v>45</v>
      </c>
      <c r="B9" s="25" t="s">
        <v>77</v>
      </c>
      <c r="C9" s="26">
        <v>2648738.4527413668</v>
      </c>
      <c r="D9" s="26">
        <v>2666988.8780539245</v>
      </c>
      <c r="E9" s="26">
        <v>2868392.2038138756</v>
      </c>
      <c r="F9" s="26">
        <v>2703160.6440786985</v>
      </c>
      <c r="G9" s="26">
        <v>2862080.494591244</v>
      </c>
      <c r="H9" s="26">
        <v>3529319.557693053</v>
      </c>
      <c r="I9" s="26">
        <v>4178142.896994458</v>
      </c>
      <c r="J9" s="26">
        <v>4721514.5318803852</v>
      </c>
    </row>
    <row r="10" spans="1:10" ht="18.95" customHeight="1" x14ac:dyDescent="0.25">
      <c r="A10" s="24"/>
      <c r="B10" s="28" t="s">
        <v>89</v>
      </c>
      <c r="C10" s="29">
        <f t="shared" ref="C10:J10" si="1">C4+C9</f>
        <v>6583275.9105934966</v>
      </c>
      <c r="D10" s="29">
        <f t="shared" si="1"/>
        <v>8009855.4309050124</v>
      </c>
      <c r="E10" s="29">
        <f t="shared" si="1"/>
        <v>8543358.9636949077</v>
      </c>
      <c r="F10" s="29">
        <f t="shared" si="1"/>
        <v>9260119.5834988877</v>
      </c>
      <c r="G10" s="29">
        <f t="shared" si="1"/>
        <v>9025621.6960023828</v>
      </c>
      <c r="H10" s="29">
        <f t="shared" si="1"/>
        <v>11009188.214817209</v>
      </c>
      <c r="I10" s="29">
        <f t="shared" si="1"/>
        <v>11594495.419630151</v>
      </c>
      <c r="J10" s="29">
        <f t="shared" si="1"/>
        <v>13000359.228198498</v>
      </c>
    </row>
    <row r="11" spans="1:10" ht="18.95" customHeight="1" x14ac:dyDescent="0.25">
      <c r="A11" s="24" t="s">
        <v>46</v>
      </c>
      <c r="B11" s="25" t="s">
        <v>2</v>
      </c>
      <c r="C11" s="26">
        <v>4116404.4662145386</v>
      </c>
      <c r="D11" s="26">
        <v>4212453.1417505117</v>
      </c>
      <c r="E11" s="26">
        <v>5168497.950795372</v>
      </c>
      <c r="F11" s="26">
        <v>4724215.1282324977</v>
      </c>
      <c r="G11" s="26">
        <v>4654609.6129232226</v>
      </c>
      <c r="H11" s="26">
        <v>5859123.0842849948</v>
      </c>
      <c r="I11" s="26">
        <v>7161811.5987420063</v>
      </c>
      <c r="J11" s="26">
        <v>8083022.8652576376</v>
      </c>
    </row>
    <row r="12" spans="1:10" ht="35.25" customHeight="1" x14ac:dyDescent="0.25">
      <c r="A12" s="24" t="s">
        <v>47</v>
      </c>
      <c r="B12" s="25" t="s">
        <v>57</v>
      </c>
      <c r="C12" s="26">
        <v>775700.62358404056</v>
      </c>
      <c r="D12" s="26">
        <v>937277.66458166065</v>
      </c>
      <c r="E12" s="26">
        <v>1044477.3817149072</v>
      </c>
      <c r="F12" s="26">
        <v>1008705.8503369587</v>
      </c>
      <c r="G12" s="26">
        <v>1218870.6462168007</v>
      </c>
      <c r="H12" s="26">
        <v>1371047.1980622313</v>
      </c>
      <c r="I12" s="26">
        <v>1452272.2503394354</v>
      </c>
      <c r="J12" s="26">
        <v>1618798.2443095171</v>
      </c>
    </row>
    <row r="13" spans="1:10" ht="18.95" customHeight="1" x14ac:dyDescent="0.25">
      <c r="A13" s="24" t="s">
        <v>48</v>
      </c>
      <c r="B13" s="31" t="s">
        <v>3</v>
      </c>
      <c r="C13" s="26">
        <v>2059628.6952868076</v>
      </c>
      <c r="D13" s="26">
        <v>2074164.2228995489</v>
      </c>
      <c r="E13" s="26">
        <v>2314668.5393817108</v>
      </c>
      <c r="F13" s="26">
        <v>2393041.380744312</v>
      </c>
      <c r="G13" s="26">
        <v>2370791.7210698775</v>
      </c>
      <c r="H13" s="26">
        <v>2481337.4723999999</v>
      </c>
      <c r="I13" s="26">
        <v>2716800.1983559909</v>
      </c>
      <c r="J13" s="26">
        <v>2854269.6080314228</v>
      </c>
    </row>
    <row r="14" spans="1:10" ht="18.95" customHeight="1" x14ac:dyDescent="0.25">
      <c r="A14" s="24"/>
      <c r="B14" s="28" t="s">
        <v>90</v>
      </c>
      <c r="C14" s="29">
        <f t="shared" ref="C14:J14" si="2">C11+C12+C13</f>
        <v>6951733.7850853866</v>
      </c>
      <c r="D14" s="29">
        <f t="shared" si="2"/>
        <v>7223895.0292317215</v>
      </c>
      <c r="E14" s="29">
        <f t="shared" si="2"/>
        <v>8527643.8718919903</v>
      </c>
      <c r="F14" s="29">
        <f t="shared" si="2"/>
        <v>8125962.3593137683</v>
      </c>
      <c r="G14" s="29">
        <f t="shared" si="2"/>
        <v>8244271.9802099001</v>
      </c>
      <c r="H14" s="29">
        <f t="shared" si="2"/>
        <v>9711507.7547472268</v>
      </c>
      <c r="I14" s="29">
        <f t="shared" si="2"/>
        <v>11330884.047437433</v>
      </c>
      <c r="J14" s="29">
        <f t="shared" si="2"/>
        <v>12556090.717598576</v>
      </c>
    </row>
    <row r="15" spans="1:10" ht="25.5" x14ac:dyDescent="0.25">
      <c r="A15" s="24" t="s">
        <v>49</v>
      </c>
      <c r="B15" s="31" t="s">
        <v>78</v>
      </c>
      <c r="C15" s="26">
        <f t="shared" ref="C15:J15" si="3">C16+C17</f>
        <v>2035854.3530947156</v>
      </c>
      <c r="D15" s="26">
        <f t="shared" si="3"/>
        <v>2436044.1400163723</v>
      </c>
      <c r="E15" s="26">
        <f t="shared" si="3"/>
        <v>2769620.2867078818</v>
      </c>
      <c r="F15" s="26">
        <f t="shared" si="3"/>
        <v>3030217.9731709999</v>
      </c>
      <c r="G15" s="26">
        <f t="shared" si="3"/>
        <v>3352590.613872</v>
      </c>
      <c r="H15" s="26">
        <f t="shared" si="3"/>
        <v>3416624.1369000003</v>
      </c>
      <c r="I15" s="26">
        <f t="shared" si="3"/>
        <v>4035984.8717224286</v>
      </c>
      <c r="J15" s="26">
        <f t="shared" si="3"/>
        <v>4528102.1360817775</v>
      </c>
    </row>
    <row r="16" spans="1:10" ht="18.95" customHeight="1" x14ac:dyDescent="0.25">
      <c r="A16" s="24">
        <v>6.1</v>
      </c>
      <c r="B16" s="31" t="s">
        <v>79</v>
      </c>
      <c r="C16" s="26">
        <v>1838865.6765299998</v>
      </c>
      <c r="D16" s="26">
        <v>2218946.1527789999</v>
      </c>
      <c r="E16" s="26">
        <v>2533465.0367951519</v>
      </c>
      <c r="F16" s="26">
        <v>2782577.3227709997</v>
      </c>
      <c r="G16" s="26">
        <v>3082291.0559999999</v>
      </c>
      <c r="H16" s="26">
        <v>3119007.5298000001</v>
      </c>
      <c r="I16" s="26">
        <v>3701296.4970296053</v>
      </c>
      <c r="J16" s="26">
        <v>4144852.9149273746</v>
      </c>
    </row>
    <row r="17" spans="1:10" ht="18.95" customHeight="1" x14ac:dyDescent="0.25">
      <c r="A17" s="24">
        <v>6.2</v>
      </c>
      <c r="B17" s="31" t="s">
        <v>80</v>
      </c>
      <c r="C17" s="26">
        <v>196988.67656471589</v>
      </c>
      <c r="D17" s="26">
        <v>217097.98723737229</v>
      </c>
      <c r="E17" s="26">
        <v>236155.24991273013</v>
      </c>
      <c r="F17" s="26">
        <v>247640.65040000001</v>
      </c>
      <c r="G17" s="26">
        <v>270299.55787200003</v>
      </c>
      <c r="H17" s="26">
        <v>297616.60710000002</v>
      </c>
      <c r="I17" s="26">
        <v>334688.3746928231</v>
      </c>
      <c r="J17" s="26">
        <v>383249.22115440288</v>
      </c>
    </row>
    <row r="18" spans="1:10" ht="51" x14ac:dyDescent="0.25">
      <c r="A18" s="24" t="s">
        <v>50</v>
      </c>
      <c r="B18" s="31" t="s">
        <v>81</v>
      </c>
      <c r="C18" s="26">
        <f t="shared" ref="C18:J18" si="4">C19+C20+C25+C26</f>
        <v>1347538.4427078073</v>
      </c>
      <c r="D18" s="26">
        <f t="shared" si="4"/>
        <v>1560857.4817569603</v>
      </c>
      <c r="E18" s="26">
        <f t="shared" si="4"/>
        <v>1771254.263119143</v>
      </c>
      <c r="F18" s="26">
        <f t="shared" si="4"/>
        <v>2048454.9774033017</v>
      </c>
      <c r="G18" s="26">
        <f t="shared" si="4"/>
        <v>2256514.8476512237</v>
      </c>
      <c r="H18" s="26">
        <f t="shared" si="4"/>
        <v>2547616.7086421493</v>
      </c>
      <c r="I18" s="26">
        <f t="shared" si="4"/>
        <v>2886536.2105566501</v>
      </c>
      <c r="J18" s="26">
        <f t="shared" si="4"/>
        <v>3272750.3058586242</v>
      </c>
    </row>
    <row r="19" spans="1:10" ht="18.95" customHeight="1" x14ac:dyDescent="0.25">
      <c r="A19" s="24">
        <v>7.1</v>
      </c>
      <c r="B19" s="31" t="s">
        <v>20</v>
      </c>
      <c r="C19" s="26">
        <v>179465.56410125067</v>
      </c>
      <c r="D19" s="26">
        <v>233718.77469442526</v>
      </c>
      <c r="E19" s="26">
        <v>266785.40890307201</v>
      </c>
      <c r="F19" s="26">
        <v>343229</v>
      </c>
      <c r="G19" s="26">
        <v>395207</v>
      </c>
      <c r="H19" s="26">
        <v>427608</v>
      </c>
      <c r="I19" s="26">
        <v>482659.40194900648</v>
      </c>
      <c r="J19" s="26">
        <v>584896.07905911724</v>
      </c>
    </row>
    <row r="20" spans="1:10" ht="25.5" x14ac:dyDescent="0.25">
      <c r="A20" s="24">
        <v>7.2</v>
      </c>
      <c r="B20" s="31" t="s">
        <v>4</v>
      </c>
      <c r="C20" s="26">
        <f t="shared" ref="C20:J20" si="5">C21+C22+C23+C24</f>
        <v>819368.68831479037</v>
      </c>
      <c r="D20" s="26">
        <f t="shared" si="5"/>
        <v>940401.65951718949</v>
      </c>
      <c r="E20" s="26">
        <f t="shared" si="5"/>
        <v>1039367.6954600313</v>
      </c>
      <c r="F20" s="26">
        <f t="shared" si="5"/>
        <v>1149260.285316</v>
      </c>
      <c r="G20" s="26">
        <f t="shared" si="5"/>
        <v>1223739.8829999999</v>
      </c>
      <c r="H20" s="26">
        <f t="shared" si="5"/>
        <v>1446605.2278</v>
      </c>
      <c r="I20" s="26">
        <f t="shared" si="5"/>
        <v>1693732.4380584012</v>
      </c>
      <c r="J20" s="26">
        <f t="shared" si="5"/>
        <v>1901392.1850319854</v>
      </c>
    </row>
    <row r="21" spans="1:10" ht="18.95" customHeight="1" x14ac:dyDescent="0.25">
      <c r="A21" s="24" t="s">
        <v>5</v>
      </c>
      <c r="B21" s="31" t="s">
        <v>6</v>
      </c>
      <c r="C21" s="26">
        <v>693449.518943</v>
      </c>
      <c r="D21" s="26">
        <v>802858.969362</v>
      </c>
      <c r="E21" s="26">
        <v>892414.83151750511</v>
      </c>
      <c r="F21" s="26">
        <v>972267.02601599996</v>
      </c>
      <c r="G21" s="26">
        <v>1036673.498</v>
      </c>
      <c r="H21" s="26">
        <v>1241659.4652</v>
      </c>
      <c r="I21" s="26">
        <v>1452875.4124946063</v>
      </c>
      <c r="J21" s="26">
        <v>1618507.8384191676</v>
      </c>
    </row>
    <row r="22" spans="1:10" ht="18.95" customHeight="1" x14ac:dyDescent="0.25">
      <c r="A22" s="24" t="s">
        <v>7</v>
      </c>
      <c r="B22" s="31" t="s">
        <v>8</v>
      </c>
      <c r="C22" s="26">
        <v>41961.716959790305</v>
      </c>
      <c r="D22" s="26">
        <v>42596.566696189417</v>
      </c>
      <c r="E22" s="26">
        <v>42862.029808453328</v>
      </c>
      <c r="F22" s="26">
        <v>47988.154499999997</v>
      </c>
      <c r="G22" s="26">
        <v>44899.482000000004</v>
      </c>
      <c r="H22" s="26">
        <v>42625.018799999998</v>
      </c>
      <c r="I22" s="26">
        <v>50420.466332218646</v>
      </c>
      <c r="J22" s="26">
        <v>58886.916717403285</v>
      </c>
    </row>
    <row r="23" spans="1:10" ht="18.95" customHeight="1" x14ac:dyDescent="0.25">
      <c r="A23" s="24" t="s">
        <v>9</v>
      </c>
      <c r="B23" s="31" t="s">
        <v>10</v>
      </c>
      <c r="C23" s="26">
        <v>3420.9616000000001</v>
      </c>
      <c r="D23" s="26">
        <v>7231.5765000000001</v>
      </c>
      <c r="E23" s="26">
        <v>5310.5667580643985</v>
      </c>
      <c r="F23" s="26">
        <v>8947.3955999999998</v>
      </c>
      <c r="G23" s="26">
        <v>17219.504000000001</v>
      </c>
      <c r="H23" s="26">
        <v>18184.856400000001</v>
      </c>
      <c r="I23" s="26">
        <v>21677.575587515454</v>
      </c>
      <c r="J23" s="26">
        <v>24239.826012341713</v>
      </c>
    </row>
    <row r="24" spans="1:10" ht="25.5" x14ac:dyDescent="0.25">
      <c r="A24" s="24" t="s">
        <v>11</v>
      </c>
      <c r="B24" s="31" t="s">
        <v>82</v>
      </c>
      <c r="C24" s="26">
        <v>80536.490812000004</v>
      </c>
      <c r="D24" s="26">
        <v>87714.546959000014</v>
      </c>
      <c r="E24" s="26">
        <v>98780.267376008487</v>
      </c>
      <c r="F24" s="26">
        <v>120057.7092</v>
      </c>
      <c r="G24" s="26">
        <v>124947.399</v>
      </c>
      <c r="H24" s="26">
        <v>144135.88740000001</v>
      </c>
      <c r="I24" s="26">
        <v>168758.98364406082</v>
      </c>
      <c r="J24" s="26">
        <v>199757.60388307262</v>
      </c>
    </row>
    <row r="25" spans="1:10" ht="18.95" customHeight="1" x14ac:dyDescent="0.25">
      <c r="A25" s="24">
        <v>7.3</v>
      </c>
      <c r="B25" s="31" t="s">
        <v>12</v>
      </c>
      <c r="C25" s="26">
        <v>13967.281391290875</v>
      </c>
      <c r="D25" s="26">
        <v>15383.518561999999</v>
      </c>
      <c r="E25" s="26">
        <v>18232.761326612748</v>
      </c>
      <c r="F25" s="26">
        <v>18780.741000000002</v>
      </c>
      <c r="G25" s="26">
        <v>20244.8295</v>
      </c>
      <c r="H25" s="26">
        <v>22430.544000000002</v>
      </c>
      <c r="I25" s="26">
        <v>24114.200410530746</v>
      </c>
      <c r="J25" s="26">
        <v>26898.650034995248</v>
      </c>
    </row>
    <row r="26" spans="1:10" ht="38.25" x14ac:dyDescent="0.25">
      <c r="A26" s="24">
        <v>7.4</v>
      </c>
      <c r="B26" s="31" t="s">
        <v>83</v>
      </c>
      <c r="C26" s="26">
        <v>334736.90890047548</v>
      </c>
      <c r="D26" s="26">
        <v>371353.52898334555</v>
      </c>
      <c r="E26" s="26">
        <v>446868.39742942684</v>
      </c>
      <c r="F26" s="26">
        <v>537184.95108730195</v>
      </c>
      <c r="G26" s="26">
        <v>617323.13515122363</v>
      </c>
      <c r="H26" s="26">
        <v>650972.93684214936</v>
      </c>
      <c r="I26" s="26">
        <v>686030.17013871146</v>
      </c>
      <c r="J26" s="26">
        <v>759563.39173252659</v>
      </c>
    </row>
    <row r="27" spans="1:10" ht="18.95" customHeight="1" x14ac:dyDescent="0.25">
      <c r="A27" s="24" t="s">
        <v>51</v>
      </c>
      <c r="B27" s="31" t="s">
        <v>58</v>
      </c>
      <c r="C27" s="26">
        <v>796303.23501495773</v>
      </c>
      <c r="D27" s="26">
        <v>910353.7266789187</v>
      </c>
      <c r="E27" s="26">
        <v>962328.36548983981</v>
      </c>
      <c r="F27" s="26">
        <v>1065147.1376310433</v>
      </c>
      <c r="G27" s="26">
        <v>1189093.9587716402</v>
      </c>
      <c r="H27" s="26">
        <v>1213882.7317401881</v>
      </c>
      <c r="I27" s="26">
        <v>1343597.0566030706</v>
      </c>
      <c r="J27" s="26">
        <v>1481761.7946329238</v>
      </c>
    </row>
    <row r="28" spans="1:10" ht="38.25" x14ac:dyDescent="0.25">
      <c r="A28" s="24" t="s">
        <v>52</v>
      </c>
      <c r="B28" s="31" t="s">
        <v>84</v>
      </c>
      <c r="C28" s="26">
        <v>1707147.3494978191</v>
      </c>
      <c r="D28" s="26">
        <v>1901720.8940552869</v>
      </c>
      <c r="E28" s="26">
        <v>2146626.6655094563</v>
      </c>
      <c r="F28" s="26">
        <v>2321999.471110675</v>
      </c>
      <c r="G28" s="26">
        <v>2439614.262254003</v>
      </c>
      <c r="H28" s="26">
        <v>2633372.8787433747</v>
      </c>
      <c r="I28" s="26">
        <v>2914326.7974385396</v>
      </c>
      <c r="J28" s="26">
        <v>3217972.2743065674</v>
      </c>
    </row>
    <row r="29" spans="1:10" ht="25.5" x14ac:dyDescent="0.25">
      <c r="A29" s="24" t="s">
        <v>53</v>
      </c>
      <c r="B29" s="31" t="s">
        <v>85</v>
      </c>
      <c r="C29" s="26">
        <v>863076.91029759601</v>
      </c>
      <c r="D29" s="26">
        <v>980807.83272926311</v>
      </c>
      <c r="E29" s="26">
        <v>1390656.681049274</v>
      </c>
      <c r="F29" s="26">
        <v>1517495.6169600014</v>
      </c>
      <c r="G29" s="26">
        <v>1573618</v>
      </c>
      <c r="H29" s="26">
        <v>1648344</v>
      </c>
      <c r="I29" s="26">
        <v>2110920.8538177554</v>
      </c>
      <c r="J29" s="26">
        <v>2405892.3337339479</v>
      </c>
    </row>
    <row r="30" spans="1:10" ht="18.95" customHeight="1" x14ac:dyDescent="0.25">
      <c r="A30" s="24" t="s">
        <v>54</v>
      </c>
      <c r="B30" s="31" t="s">
        <v>13</v>
      </c>
      <c r="C30" s="26">
        <v>1738239.0161168047</v>
      </c>
      <c r="D30" s="26">
        <v>1892760.4839005389</v>
      </c>
      <c r="E30" s="26">
        <v>1932774.2422635609</v>
      </c>
      <c r="F30" s="26">
        <v>2150766.4904002827</v>
      </c>
      <c r="G30" s="26">
        <v>2373548.4198793708</v>
      </c>
      <c r="H30" s="26">
        <v>2615037.4449138171</v>
      </c>
      <c r="I30" s="26">
        <v>3147684.775349292</v>
      </c>
      <c r="J30" s="26">
        <v>3310865.1920031225</v>
      </c>
    </row>
    <row r="31" spans="1:10" ht="18.95" customHeight="1" x14ac:dyDescent="0.25">
      <c r="A31" s="24"/>
      <c r="B31" s="32" t="s">
        <v>91</v>
      </c>
      <c r="C31" s="29">
        <f t="shared" ref="C31:J31" si="6">C15+C18+C27+C28+C29+C30</f>
        <v>8488159.3067297004</v>
      </c>
      <c r="D31" s="29">
        <f t="shared" si="6"/>
        <v>9682544.5591373406</v>
      </c>
      <c r="E31" s="29">
        <f t="shared" si="6"/>
        <v>10973260.504139155</v>
      </c>
      <c r="F31" s="29">
        <f t="shared" si="6"/>
        <v>12134081.666676305</v>
      </c>
      <c r="G31" s="29">
        <f t="shared" si="6"/>
        <v>13184980.102428239</v>
      </c>
      <c r="H31" s="29">
        <f t="shared" si="6"/>
        <v>14074877.90093953</v>
      </c>
      <c r="I31" s="29">
        <f t="shared" si="6"/>
        <v>16439050.565487735</v>
      </c>
      <c r="J31" s="29">
        <f t="shared" si="6"/>
        <v>18217344.036616962</v>
      </c>
    </row>
    <row r="32" spans="1:10" ht="31.5" customHeight="1" x14ac:dyDescent="0.25">
      <c r="A32" s="85">
        <v>12</v>
      </c>
      <c r="B32" s="35" t="s">
        <v>86</v>
      </c>
      <c r="C32" s="29">
        <f t="shared" ref="C32:J32" si="7">C10+C14+C31</f>
        <v>22023169.002408583</v>
      </c>
      <c r="D32" s="29">
        <f t="shared" si="7"/>
        <v>24916295.019274075</v>
      </c>
      <c r="E32" s="29">
        <f t="shared" si="7"/>
        <v>28044263.339726053</v>
      </c>
      <c r="F32" s="29">
        <f t="shared" si="7"/>
        <v>29520163.60948896</v>
      </c>
      <c r="G32" s="29">
        <f t="shared" si="7"/>
        <v>30454873.77864052</v>
      </c>
      <c r="H32" s="29">
        <f t="shared" si="7"/>
        <v>34795573.870503969</v>
      </c>
      <c r="I32" s="29">
        <f t="shared" si="7"/>
        <v>39364430.032555319</v>
      </c>
      <c r="J32" s="29">
        <f t="shared" si="7"/>
        <v>43773793.982414037</v>
      </c>
    </row>
    <row r="33" spans="1:29" ht="30" customHeight="1" x14ac:dyDescent="0.25">
      <c r="A33" s="85">
        <v>13</v>
      </c>
      <c r="B33" s="35" t="s">
        <v>71</v>
      </c>
      <c r="C33" s="36">
        <f>'St-1'!C7</f>
        <v>23098707.518324099</v>
      </c>
      <c r="D33" s="36">
        <f>'St-1'!D7</f>
        <v>26169960.18958861</v>
      </c>
      <c r="E33" s="36">
        <f>'St-1'!E7</f>
        <v>29647537.579542909</v>
      </c>
      <c r="F33" s="36">
        <f>'St-1'!F7</f>
        <v>31424994.609488957</v>
      </c>
      <c r="G33" s="36">
        <f>'St-1'!G7</f>
        <v>32859262.778640516</v>
      </c>
      <c r="H33" s="36">
        <f>'St-1'!H7</f>
        <v>38462883.870503962</v>
      </c>
      <c r="I33" s="36">
        <f>'St-1'!I7</f>
        <v>43467282.843260765</v>
      </c>
      <c r="J33" s="36">
        <f>'St-1'!J7</f>
        <v>48600379.833183631</v>
      </c>
    </row>
    <row r="34" spans="1:29" ht="33.75" customHeight="1" x14ac:dyDescent="0.25">
      <c r="A34" s="85">
        <v>14</v>
      </c>
      <c r="B34" s="35" t="s">
        <v>102</v>
      </c>
      <c r="C34" s="36">
        <f>'St-1'!C12</f>
        <v>54707.753110520811</v>
      </c>
      <c r="D34" s="36">
        <f>'St-1'!D12</f>
        <v>61358.374222383085</v>
      </c>
      <c r="E34" s="36">
        <f>'St-1'!E12</f>
        <v>68813.3357616352</v>
      </c>
      <c r="F34" s="36">
        <f>'St-1'!F12</f>
        <v>72204.849523204248</v>
      </c>
      <c r="G34" s="36">
        <f>'St-1'!G12</f>
        <v>74742.994742489172</v>
      </c>
      <c r="H34" s="36">
        <f>'St-1'!H12</f>
        <v>86608.610381679711</v>
      </c>
      <c r="I34" s="36">
        <f>'St-1'!I12</f>
        <v>96893.254370746887</v>
      </c>
      <c r="J34" s="36">
        <f>'St-1'!J12</f>
        <v>107245.3600926443</v>
      </c>
    </row>
    <row r="35" spans="1:29" x14ac:dyDescent="0.25">
      <c r="I35" s="13"/>
      <c r="J35" s="13"/>
    </row>
    <row r="36" spans="1:29" x14ac:dyDescent="0.25">
      <c r="A36" s="148">
        <v>8</v>
      </c>
      <c r="B36" s="148"/>
      <c r="C36" s="148"/>
      <c r="D36" s="148"/>
      <c r="E36" s="148"/>
      <c r="F36" s="148"/>
      <c r="G36" s="148"/>
      <c r="H36" s="148"/>
      <c r="I36" s="148"/>
      <c r="J36" s="148"/>
    </row>
    <row r="37" spans="1:29" x14ac:dyDescent="0.25">
      <c r="A37" s="83"/>
      <c r="B37" s="83"/>
      <c r="C37" s="83"/>
      <c r="D37" s="83"/>
      <c r="E37" s="83"/>
      <c r="F37" s="83"/>
      <c r="G37" s="83"/>
      <c r="H37" s="83"/>
      <c r="I37" s="83"/>
      <c r="J37" s="83"/>
      <c r="K37" s="84"/>
      <c r="L37" s="84"/>
      <c r="M37" s="84"/>
      <c r="N37" s="84"/>
      <c r="O37" s="84"/>
      <c r="P37" s="84"/>
      <c r="Q37" s="84"/>
      <c r="R37" s="84"/>
      <c r="S37" s="84"/>
      <c r="T37" s="84"/>
    </row>
    <row r="38" spans="1:29" ht="18.75" customHeight="1" x14ac:dyDescent="0.25">
      <c r="A38" s="151" t="s">
        <v>60</v>
      </c>
      <c r="B38" s="151"/>
      <c r="C38" s="151"/>
      <c r="D38" s="151"/>
      <c r="E38" s="151"/>
      <c r="F38" s="151"/>
      <c r="G38" s="151"/>
      <c r="H38" s="151"/>
      <c r="I38" s="151"/>
      <c r="J38" s="151"/>
      <c r="K38" s="84"/>
      <c r="L38" s="84"/>
      <c r="M38" s="84"/>
      <c r="N38" s="84"/>
      <c r="O38" s="84"/>
      <c r="P38" s="84"/>
      <c r="Q38" s="84"/>
      <c r="R38" s="84"/>
      <c r="S38" s="84"/>
      <c r="T38" s="84"/>
      <c r="U38" s="84"/>
      <c r="V38" s="84"/>
      <c r="W38" s="84"/>
      <c r="X38" s="84"/>
      <c r="Y38" s="84"/>
      <c r="Z38" s="84"/>
      <c r="AA38" s="84"/>
      <c r="AB38" s="84"/>
      <c r="AC38" s="84"/>
    </row>
    <row r="39" spans="1:29" x14ac:dyDescent="0.25">
      <c r="A39" s="153" t="s">
        <v>15</v>
      </c>
      <c r="B39" s="145" t="s">
        <v>42</v>
      </c>
      <c r="C39" s="145" t="s">
        <v>43</v>
      </c>
      <c r="D39" s="145"/>
      <c r="E39" s="145"/>
      <c r="F39" s="145"/>
      <c r="G39" s="145"/>
      <c r="H39" s="145"/>
      <c r="I39" s="145"/>
      <c r="J39" s="145"/>
      <c r="K39" s="84"/>
      <c r="L39" s="84"/>
      <c r="M39" s="84"/>
      <c r="N39" s="84"/>
      <c r="O39" s="84"/>
      <c r="P39" s="84"/>
      <c r="Q39" s="84"/>
      <c r="R39" s="84"/>
      <c r="S39" s="84"/>
      <c r="T39" s="84"/>
      <c r="U39" s="84"/>
      <c r="V39" s="84"/>
      <c r="W39" s="84"/>
      <c r="X39" s="84"/>
      <c r="Y39" s="84"/>
      <c r="Z39" s="84"/>
      <c r="AA39" s="84"/>
      <c r="AB39" s="84"/>
      <c r="AC39" s="84"/>
    </row>
    <row r="40" spans="1:29" ht="25.5" x14ac:dyDescent="0.25">
      <c r="A40" s="154"/>
      <c r="B40" s="145"/>
      <c r="C40" s="23" t="s">
        <v>23</v>
      </c>
      <c r="D40" s="23" t="s">
        <v>16</v>
      </c>
      <c r="E40" s="23" t="s">
        <v>17</v>
      </c>
      <c r="F40" s="23" t="s">
        <v>18</v>
      </c>
      <c r="G40" s="23" t="s">
        <v>108</v>
      </c>
      <c r="H40" s="23" t="s">
        <v>105</v>
      </c>
      <c r="I40" s="23" t="s">
        <v>106</v>
      </c>
      <c r="J40" s="23" t="s">
        <v>107</v>
      </c>
      <c r="K40" s="84"/>
      <c r="L40" s="84"/>
      <c r="M40" s="84"/>
      <c r="N40" s="84"/>
      <c r="O40" s="84"/>
      <c r="P40" s="84"/>
      <c r="Q40" s="84"/>
      <c r="R40" s="84"/>
      <c r="S40" s="84"/>
      <c r="T40" s="84"/>
      <c r="U40" s="84"/>
      <c r="V40" s="84"/>
      <c r="W40" s="84"/>
      <c r="X40" s="84"/>
      <c r="Y40" s="84"/>
      <c r="Z40" s="84"/>
      <c r="AA40" s="84"/>
      <c r="AB40" s="84"/>
      <c r="AC40" s="84"/>
    </row>
    <row r="41" spans="1:29" ht="25.5" x14ac:dyDescent="0.25">
      <c r="A41" s="24" t="s">
        <v>44</v>
      </c>
      <c r="B41" s="25" t="s">
        <v>74</v>
      </c>
      <c r="C41" s="27">
        <f t="shared" ref="C41:J50" si="8">C4/C$32*100</f>
        <v>17.865446418822948</v>
      </c>
      <c r="D41" s="27">
        <f t="shared" si="8"/>
        <v>21.443262526463496</v>
      </c>
      <c r="E41" s="27">
        <f t="shared" si="8"/>
        <v>20.23574907686082</v>
      </c>
      <c r="F41" s="27">
        <f t="shared" si="8"/>
        <v>22.211797421449656</v>
      </c>
      <c r="G41" s="27">
        <f t="shared" si="8"/>
        <v>20.23827531255089</v>
      </c>
      <c r="H41" s="27">
        <f t="shared" si="8"/>
        <v>21.496609554311167</v>
      </c>
      <c r="I41" s="27">
        <f t="shared" si="8"/>
        <v>18.840238551662488</v>
      </c>
      <c r="J41" s="27">
        <f t="shared" si="8"/>
        <v>18.912787636466032</v>
      </c>
      <c r="K41" s="84"/>
      <c r="L41" s="84"/>
      <c r="M41" s="84"/>
      <c r="N41" s="84"/>
      <c r="O41" s="84"/>
      <c r="P41" s="84"/>
      <c r="Q41" s="84"/>
      <c r="R41" s="84"/>
      <c r="S41" s="84"/>
      <c r="T41" s="84"/>
      <c r="U41" s="84"/>
      <c r="V41" s="84"/>
      <c r="W41" s="84"/>
      <c r="X41" s="84"/>
      <c r="Y41" s="84"/>
      <c r="Z41" s="84"/>
      <c r="AA41" s="84"/>
      <c r="AB41" s="84"/>
      <c r="AC41" s="84"/>
    </row>
    <row r="42" spans="1:29" ht="19.5" customHeight="1" x14ac:dyDescent="0.25">
      <c r="A42" s="24">
        <v>1.1000000000000001</v>
      </c>
      <c r="B42" s="25" t="s">
        <v>0</v>
      </c>
      <c r="C42" s="27">
        <f t="shared" si="8"/>
        <v>11.601594454392769</v>
      </c>
      <c r="D42" s="27">
        <f t="shared" si="8"/>
        <v>15.052552861247875</v>
      </c>
      <c r="E42" s="27">
        <f t="shared" si="8"/>
        <v>13.557188611691545</v>
      </c>
      <c r="F42" s="27">
        <f t="shared" si="8"/>
        <v>15.027918581588262</v>
      </c>
      <c r="G42" s="27">
        <f t="shared" si="8"/>
        <v>12.362586391017487</v>
      </c>
      <c r="H42" s="27">
        <f t="shared" si="8"/>
        <v>13.817665052445651</v>
      </c>
      <c r="I42" s="27">
        <f t="shared" si="8"/>
        <v>11.320684646866066</v>
      </c>
      <c r="J42" s="27">
        <f t="shared" si="8"/>
        <v>11.26181371866066</v>
      </c>
      <c r="K42" s="84"/>
      <c r="L42" s="84"/>
      <c r="M42" s="84"/>
      <c r="N42" s="84"/>
      <c r="O42" s="84"/>
      <c r="P42" s="84"/>
      <c r="Q42" s="84"/>
      <c r="R42" s="84"/>
      <c r="S42" s="84"/>
      <c r="T42" s="84"/>
      <c r="U42" s="84"/>
      <c r="V42" s="84"/>
      <c r="W42" s="84"/>
      <c r="X42" s="84"/>
      <c r="Y42" s="84"/>
      <c r="Z42" s="84"/>
      <c r="AA42" s="84"/>
      <c r="AB42" s="84"/>
      <c r="AC42" s="84"/>
    </row>
    <row r="43" spans="1:29" ht="19.5" customHeight="1" x14ac:dyDescent="0.25">
      <c r="A43" s="24">
        <v>1.2</v>
      </c>
      <c r="B43" s="25" t="s">
        <v>1</v>
      </c>
      <c r="C43" s="27">
        <f t="shared" si="8"/>
        <v>2.4470177372837276</v>
      </c>
      <c r="D43" s="27">
        <f t="shared" si="8"/>
        <v>2.5578454652620266</v>
      </c>
      <c r="E43" s="27">
        <f t="shared" si="8"/>
        <v>2.6024886771567162</v>
      </c>
      <c r="F43" s="27">
        <f t="shared" si="8"/>
        <v>2.7218563194228302</v>
      </c>
      <c r="G43" s="27">
        <f t="shared" si="8"/>
        <v>2.8912996210391153</v>
      </c>
      <c r="H43" s="27">
        <f t="shared" si="8"/>
        <v>2.9704334325266375</v>
      </c>
      <c r="I43" s="27">
        <f t="shared" si="8"/>
        <v>3.0327886684707068</v>
      </c>
      <c r="J43" s="27">
        <f t="shared" si="8"/>
        <v>3.1354676319760855</v>
      </c>
      <c r="K43" s="84"/>
      <c r="L43" s="84"/>
      <c r="M43" s="84"/>
      <c r="N43" s="84"/>
      <c r="O43" s="84"/>
      <c r="P43" s="84"/>
      <c r="Q43" s="84"/>
      <c r="R43" s="84"/>
      <c r="S43" s="84"/>
      <c r="T43" s="84"/>
      <c r="U43" s="84"/>
      <c r="V43" s="84"/>
      <c r="W43" s="84"/>
      <c r="X43" s="84"/>
      <c r="Y43" s="84"/>
      <c r="Z43" s="84"/>
      <c r="AA43" s="84"/>
      <c r="AB43" s="84"/>
      <c r="AC43" s="84"/>
    </row>
    <row r="44" spans="1:29" ht="19.5" customHeight="1" x14ac:dyDescent="0.25">
      <c r="A44" s="24">
        <v>1.3</v>
      </c>
      <c r="B44" s="25" t="s">
        <v>75</v>
      </c>
      <c r="C44" s="27">
        <f t="shared" si="8"/>
        <v>2.5982757006546198</v>
      </c>
      <c r="D44" s="27">
        <f t="shared" si="8"/>
        <v>2.4878668588858011</v>
      </c>
      <c r="E44" s="27">
        <f t="shared" si="8"/>
        <v>2.7989200963853977</v>
      </c>
      <c r="F44" s="27">
        <f t="shared" si="8"/>
        <v>2.9271059341581562</v>
      </c>
      <c r="G44" s="27">
        <f t="shared" si="8"/>
        <v>3.1443187637560008</v>
      </c>
      <c r="H44" s="27">
        <f t="shared" si="8"/>
        <v>2.6971869337597556</v>
      </c>
      <c r="I44" s="27">
        <f t="shared" si="8"/>
        <v>2.3120275749239156</v>
      </c>
      <c r="J44" s="27">
        <f t="shared" si="8"/>
        <v>2.2389212335937865</v>
      </c>
      <c r="K44" s="84"/>
      <c r="L44" s="84"/>
      <c r="M44" s="84"/>
      <c r="N44" s="84"/>
      <c r="O44" s="84"/>
      <c r="P44" s="84"/>
      <c r="Q44" s="84"/>
      <c r="R44" s="84"/>
      <c r="S44" s="84"/>
      <c r="T44" s="84"/>
      <c r="U44" s="84"/>
      <c r="V44" s="84"/>
      <c r="W44" s="84"/>
      <c r="X44" s="84"/>
      <c r="Y44" s="84"/>
      <c r="Z44" s="84"/>
      <c r="AA44" s="84"/>
      <c r="AB44" s="84"/>
      <c r="AC44" s="84"/>
    </row>
    <row r="45" spans="1:29" ht="19.5" customHeight="1" x14ac:dyDescent="0.25">
      <c r="A45" s="24">
        <v>1.4</v>
      </c>
      <c r="B45" s="25" t="s">
        <v>76</v>
      </c>
      <c r="C45" s="27">
        <f t="shared" si="8"/>
        <v>1.2185585264918335</v>
      </c>
      <c r="D45" s="27">
        <f t="shared" si="8"/>
        <v>1.3449973410677916</v>
      </c>
      <c r="E45" s="27">
        <f t="shared" si="8"/>
        <v>1.2771516916271648</v>
      </c>
      <c r="F45" s="27">
        <f t="shared" si="8"/>
        <v>1.5349165862804111</v>
      </c>
      <c r="G45" s="27">
        <f t="shared" si="8"/>
        <v>1.8400705367382868</v>
      </c>
      <c r="H45" s="27">
        <f t="shared" si="8"/>
        <v>2.01132413557912</v>
      </c>
      <c r="I45" s="27">
        <f t="shared" si="8"/>
        <v>2.1747376614017933</v>
      </c>
      <c r="J45" s="27">
        <f t="shared" si="8"/>
        <v>2.2765850522354985</v>
      </c>
      <c r="K45" s="84"/>
      <c r="L45" s="84"/>
      <c r="M45" s="84"/>
      <c r="N45" s="84"/>
      <c r="O45" s="84"/>
      <c r="P45" s="84"/>
      <c r="Q45" s="84"/>
      <c r="R45" s="84"/>
      <c r="S45" s="84"/>
      <c r="T45" s="84"/>
      <c r="U45" s="84"/>
      <c r="V45" s="84"/>
      <c r="W45" s="84"/>
      <c r="X45" s="84"/>
      <c r="Y45" s="84"/>
      <c r="Z45" s="84"/>
      <c r="AA45" s="84"/>
      <c r="AB45" s="84"/>
      <c r="AC45" s="84"/>
    </row>
    <row r="46" spans="1:29" ht="25.5" x14ac:dyDescent="0.25">
      <c r="A46" s="24" t="s">
        <v>45</v>
      </c>
      <c r="B46" s="25" t="s">
        <v>77</v>
      </c>
      <c r="C46" s="27">
        <f t="shared" si="8"/>
        <v>12.027054110385683</v>
      </c>
      <c r="D46" s="27">
        <f t="shared" si="8"/>
        <v>10.703793946856335</v>
      </c>
      <c r="E46" s="27">
        <f t="shared" si="8"/>
        <v>10.22808896445734</v>
      </c>
      <c r="F46" s="27">
        <f t="shared" si="8"/>
        <v>9.1569975012258897</v>
      </c>
      <c r="G46" s="27">
        <f t="shared" si="8"/>
        <v>9.397774935447476</v>
      </c>
      <c r="H46" s="27">
        <f t="shared" si="8"/>
        <v>10.143012932701879</v>
      </c>
      <c r="I46" s="27">
        <f t="shared" si="8"/>
        <v>10.614005825917038</v>
      </c>
      <c r="J46" s="27">
        <f t="shared" si="8"/>
        <v>10.786167024446719</v>
      </c>
      <c r="K46" s="84"/>
      <c r="L46" s="84"/>
      <c r="M46" s="84"/>
      <c r="N46" s="84"/>
      <c r="O46" s="84"/>
      <c r="P46" s="84"/>
      <c r="Q46" s="84"/>
      <c r="R46" s="84"/>
      <c r="S46" s="84"/>
      <c r="T46" s="84"/>
      <c r="U46" s="84"/>
      <c r="V46" s="84"/>
      <c r="W46" s="84"/>
      <c r="X46" s="84"/>
      <c r="Y46" s="84"/>
      <c r="Z46" s="84"/>
      <c r="AA46" s="84"/>
      <c r="AB46" s="84"/>
      <c r="AC46" s="84"/>
    </row>
    <row r="47" spans="1:29" ht="23.25" customHeight="1" x14ac:dyDescent="0.25">
      <c r="A47" s="24"/>
      <c r="B47" s="28" t="s">
        <v>89</v>
      </c>
      <c r="C47" s="30">
        <f t="shared" si="8"/>
        <v>29.892500529208633</v>
      </c>
      <c r="D47" s="30">
        <f t="shared" si="8"/>
        <v>32.147056473319829</v>
      </c>
      <c r="E47" s="30">
        <f t="shared" si="8"/>
        <v>30.463838041318159</v>
      </c>
      <c r="F47" s="30">
        <f t="shared" si="8"/>
        <v>31.368794922675548</v>
      </c>
      <c r="G47" s="30">
        <f t="shared" si="8"/>
        <v>29.636050247998362</v>
      </c>
      <c r="H47" s="30">
        <f t="shared" si="8"/>
        <v>31.639622487013046</v>
      </c>
      <c r="I47" s="30">
        <f t="shared" si="8"/>
        <v>29.454244377579524</v>
      </c>
      <c r="J47" s="30">
        <f t="shared" si="8"/>
        <v>29.698954660912751</v>
      </c>
      <c r="K47" s="84"/>
      <c r="L47" s="84"/>
      <c r="M47" s="84"/>
      <c r="N47" s="84"/>
      <c r="O47" s="84"/>
      <c r="P47" s="84"/>
      <c r="Q47" s="84"/>
      <c r="R47" s="84"/>
      <c r="S47" s="84"/>
      <c r="T47" s="84"/>
      <c r="U47" s="84"/>
      <c r="V47" s="84"/>
      <c r="W47" s="84"/>
      <c r="X47" s="84"/>
      <c r="Y47" s="84"/>
      <c r="Z47" s="84"/>
      <c r="AA47" s="84"/>
      <c r="AB47" s="84"/>
      <c r="AC47" s="84"/>
    </row>
    <row r="48" spans="1:29" ht="25.5" x14ac:dyDescent="0.25">
      <c r="A48" s="24" t="s">
        <v>46</v>
      </c>
      <c r="B48" s="25" t="s">
        <v>2</v>
      </c>
      <c r="C48" s="27">
        <f t="shared" si="8"/>
        <v>18.691244960088824</v>
      </c>
      <c r="D48" s="27">
        <f t="shared" si="8"/>
        <v>16.906418624807404</v>
      </c>
      <c r="E48" s="27">
        <f t="shared" si="8"/>
        <v>18.429786827290076</v>
      </c>
      <c r="F48" s="27">
        <f t="shared" si="8"/>
        <v>16.003350085478342</v>
      </c>
      <c r="G48" s="27">
        <f t="shared" si="8"/>
        <v>15.283627989250528</v>
      </c>
      <c r="H48" s="27">
        <f t="shared" si="8"/>
        <v>16.838702261645246</v>
      </c>
      <c r="I48" s="27">
        <f t="shared" si="8"/>
        <v>18.193611828798279</v>
      </c>
      <c r="J48" s="27">
        <f t="shared" si="8"/>
        <v>18.465438176332082</v>
      </c>
      <c r="K48" s="84"/>
      <c r="L48" s="84"/>
      <c r="M48" s="84"/>
      <c r="N48" s="84"/>
      <c r="O48" s="84"/>
      <c r="P48" s="84"/>
      <c r="Q48" s="84"/>
      <c r="R48" s="84"/>
      <c r="S48" s="84"/>
      <c r="T48" s="84"/>
      <c r="U48" s="84"/>
      <c r="V48" s="84"/>
      <c r="W48" s="84"/>
      <c r="X48" s="84"/>
      <c r="Y48" s="84"/>
      <c r="Z48" s="84"/>
      <c r="AA48" s="84"/>
      <c r="AB48" s="84"/>
      <c r="AC48" s="84"/>
    </row>
    <row r="49" spans="1:29" ht="38.25" x14ac:dyDescent="0.25">
      <c r="A49" s="24" t="s">
        <v>47</v>
      </c>
      <c r="B49" s="25" t="s">
        <v>57</v>
      </c>
      <c r="C49" s="27">
        <f t="shared" si="8"/>
        <v>3.5222025653946778</v>
      </c>
      <c r="D49" s="27">
        <f t="shared" si="8"/>
        <v>3.7617055981100989</v>
      </c>
      <c r="E49" s="27">
        <f t="shared" si="8"/>
        <v>3.7243887245751059</v>
      </c>
      <c r="F49" s="27">
        <f t="shared" si="8"/>
        <v>3.4170063001030258</v>
      </c>
      <c r="G49" s="27">
        <f t="shared" si="8"/>
        <v>4.002218676314639</v>
      </c>
      <c r="H49" s="27">
        <f t="shared" si="8"/>
        <v>3.9402919554215514</v>
      </c>
      <c r="I49" s="27">
        <f t="shared" si="8"/>
        <v>3.6893008463182921</v>
      </c>
      <c r="J49" s="27">
        <f t="shared" si="8"/>
        <v>3.6980990154974078</v>
      </c>
      <c r="K49" s="84"/>
      <c r="L49" s="84"/>
      <c r="M49" s="84"/>
      <c r="N49" s="84"/>
      <c r="O49" s="84"/>
      <c r="P49" s="84"/>
      <c r="Q49" s="84"/>
      <c r="R49" s="84"/>
      <c r="S49" s="84"/>
      <c r="T49" s="84"/>
      <c r="U49" s="84"/>
      <c r="V49" s="84"/>
      <c r="W49" s="84"/>
      <c r="X49" s="84"/>
      <c r="Y49" s="84"/>
      <c r="Z49" s="84"/>
      <c r="AA49" s="84"/>
      <c r="AB49" s="84"/>
      <c r="AC49" s="84"/>
    </row>
    <row r="50" spans="1:29" ht="25.5" x14ac:dyDescent="0.25">
      <c r="A50" s="24" t="s">
        <v>48</v>
      </c>
      <c r="B50" s="31" t="s">
        <v>3</v>
      </c>
      <c r="C50" s="27">
        <f t="shared" si="8"/>
        <v>9.3520995777744549</v>
      </c>
      <c r="D50" s="27">
        <f t="shared" si="8"/>
        <v>8.3245290734239301</v>
      </c>
      <c r="E50" s="27">
        <f t="shared" si="8"/>
        <v>8.2536257463495968</v>
      </c>
      <c r="F50" s="27">
        <f t="shared" si="8"/>
        <v>8.1064638136866325</v>
      </c>
      <c r="G50" s="27">
        <f t="shared" si="8"/>
        <v>7.7846053091595104</v>
      </c>
      <c r="H50" s="27">
        <f t="shared" si="8"/>
        <v>7.1311870918830191</v>
      </c>
      <c r="I50" s="27">
        <f t="shared" si="8"/>
        <v>6.9016627348830726</v>
      </c>
      <c r="J50" s="27">
        <f t="shared" si="8"/>
        <v>6.5204985639995368</v>
      </c>
      <c r="K50" s="84"/>
      <c r="L50" s="84"/>
      <c r="M50" s="84"/>
      <c r="N50" s="84"/>
      <c r="O50" s="84"/>
      <c r="P50" s="84"/>
      <c r="Q50" s="84"/>
      <c r="R50" s="84"/>
      <c r="S50" s="84"/>
      <c r="T50" s="84"/>
      <c r="U50" s="84"/>
      <c r="V50" s="84"/>
      <c r="W50" s="84"/>
      <c r="X50" s="84"/>
      <c r="Y50" s="84"/>
      <c r="Z50" s="84"/>
      <c r="AA50" s="84"/>
      <c r="AB50" s="84"/>
      <c r="AC50" s="84"/>
    </row>
    <row r="51" spans="1:29" ht="21.75" customHeight="1" x14ac:dyDescent="0.25">
      <c r="A51" s="24"/>
      <c r="B51" s="28" t="s">
        <v>90</v>
      </c>
      <c r="C51" s="30">
        <f t="shared" ref="C51:J60" si="9">C14/C$32*100</f>
        <v>31.565547103257956</v>
      </c>
      <c r="D51" s="30">
        <f t="shared" si="9"/>
        <v>28.992653296341437</v>
      </c>
      <c r="E51" s="30">
        <f t="shared" si="9"/>
        <v>30.407801298214782</v>
      </c>
      <c r="F51" s="30">
        <f t="shared" si="9"/>
        <v>27.526820199267998</v>
      </c>
      <c r="G51" s="30">
        <f t="shared" si="9"/>
        <v>27.070451974724673</v>
      </c>
      <c r="H51" s="30">
        <f t="shared" si="9"/>
        <v>27.910181308949824</v>
      </c>
      <c r="I51" s="30">
        <f t="shared" si="9"/>
        <v>28.78457540999964</v>
      </c>
      <c r="J51" s="30">
        <f t="shared" si="9"/>
        <v>28.684035755829022</v>
      </c>
      <c r="K51" s="84"/>
      <c r="L51" s="84"/>
      <c r="M51" s="84"/>
      <c r="N51" s="84"/>
      <c r="O51" s="84"/>
      <c r="P51" s="84"/>
      <c r="Q51" s="84"/>
      <c r="R51" s="84"/>
      <c r="S51" s="84"/>
      <c r="T51" s="84"/>
      <c r="U51" s="84"/>
      <c r="V51" s="84"/>
      <c r="W51" s="84"/>
      <c r="X51" s="84"/>
      <c r="Y51" s="84"/>
      <c r="Z51" s="84"/>
      <c r="AA51" s="84"/>
      <c r="AB51" s="84"/>
      <c r="AC51" s="84"/>
    </row>
    <row r="52" spans="1:29" ht="25.5" x14ac:dyDescent="0.25">
      <c r="A52" s="24" t="s">
        <v>49</v>
      </c>
      <c r="B52" s="31" t="s">
        <v>78</v>
      </c>
      <c r="C52" s="27">
        <f t="shared" si="9"/>
        <v>9.2441480736585291</v>
      </c>
      <c r="D52" s="27">
        <f t="shared" si="9"/>
        <v>9.7769116079736698</v>
      </c>
      <c r="E52" s="27">
        <f t="shared" si="9"/>
        <v>9.8758888873525201</v>
      </c>
      <c r="F52" s="27">
        <f t="shared" si="9"/>
        <v>10.264909142295426</v>
      </c>
      <c r="G52" s="27">
        <f t="shared" si="9"/>
        <v>11.008387814180779</v>
      </c>
      <c r="H52" s="27">
        <f t="shared" si="9"/>
        <v>9.8191343232774084</v>
      </c>
      <c r="I52" s="27">
        <f t="shared" si="9"/>
        <v>10.252872627355645</v>
      </c>
      <c r="J52" s="27">
        <f t="shared" si="9"/>
        <v>10.344321851336273</v>
      </c>
      <c r="K52" s="84"/>
      <c r="L52" s="84"/>
      <c r="M52" s="84"/>
      <c r="N52" s="84"/>
      <c r="O52" s="84"/>
      <c r="P52" s="84"/>
      <c r="Q52" s="84"/>
      <c r="R52" s="84"/>
      <c r="S52" s="84"/>
      <c r="T52" s="84"/>
      <c r="U52" s="84"/>
      <c r="V52" s="84"/>
      <c r="W52" s="84"/>
      <c r="X52" s="84"/>
      <c r="Y52" s="84"/>
      <c r="Z52" s="84"/>
      <c r="AA52" s="84"/>
      <c r="AB52" s="84"/>
      <c r="AC52" s="84"/>
    </row>
    <row r="53" spans="1:29" ht="18.75" customHeight="1" x14ac:dyDescent="0.25">
      <c r="A53" s="24">
        <v>6.1</v>
      </c>
      <c r="B53" s="31" t="s">
        <v>79</v>
      </c>
      <c r="C53" s="27">
        <f t="shared" si="9"/>
        <v>8.3496869879575044</v>
      </c>
      <c r="D53" s="27">
        <f t="shared" si="9"/>
        <v>8.9056023420116333</v>
      </c>
      <c r="E53" s="27">
        <f t="shared" si="9"/>
        <v>9.0338084695074752</v>
      </c>
      <c r="F53" s="27">
        <f t="shared" si="9"/>
        <v>9.4260226995373699</v>
      </c>
      <c r="G53" s="27">
        <f t="shared" si="9"/>
        <v>10.120846595534932</v>
      </c>
      <c r="H53" s="27">
        <f t="shared" si="9"/>
        <v>8.9638054006747314</v>
      </c>
      <c r="I53" s="27">
        <f t="shared" si="9"/>
        <v>9.4026421669729388</v>
      </c>
      <c r="J53" s="27">
        <f t="shared" si="9"/>
        <v>9.4687997951298311</v>
      </c>
      <c r="K53" s="84"/>
      <c r="L53" s="84"/>
      <c r="M53" s="84"/>
      <c r="N53" s="84"/>
      <c r="O53" s="84"/>
      <c r="P53" s="84"/>
      <c r="Q53" s="84"/>
      <c r="R53" s="84"/>
      <c r="S53" s="84"/>
      <c r="T53" s="84"/>
      <c r="U53" s="84"/>
      <c r="V53" s="84"/>
      <c r="W53" s="84"/>
      <c r="X53" s="84"/>
      <c r="Y53" s="84"/>
      <c r="Z53" s="84"/>
      <c r="AA53" s="84"/>
      <c r="AB53" s="84"/>
      <c r="AC53" s="84"/>
    </row>
    <row r="54" spans="1:29" ht="18.75" customHeight="1" x14ac:dyDescent="0.25">
      <c r="A54" s="24">
        <v>6.2</v>
      </c>
      <c r="B54" s="31" t="s">
        <v>80</v>
      </c>
      <c r="C54" s="27">
        <f t="shared" si="9"/>
        <v>0.89446108570102723</v>
      </c>
      <c r="D54" s="27">
        <f t="shared" si="9"/>
        <v>0.87130926596203606</v>
      </c>
      <c r="E54" s="27">
        <f t="shared" si="9"/>
        <v>0.84208041784504584</v>
      </c>
      <c r="F54" s="27">
        <f t="shared" si="9"/>
        <v>0.83888644275805568</v>
      </c>
      <c r="G54" s="27">
        <f t="shared" si="9"/>
        <v>0.88754121864584523</v>
      </c>
      <c r="H54" s="27">
        <f t="shared" si="9"/>
        <v>0.85532892260267657</v>
      </c>
      <c r="I54" s="27">
        <f t="shared" si="9"/>
        <v>0.85023046038270544</v>
      </c>
      <c r="J54" s="27">
        <f t="shared" si="9"/>
        <v>0.8755220562064413</v>
      </c>
      <c r="K54" s="84"/>
      <c r="L54" s="84"/>
      <c r="M54" s="84"/>
      <c r="N54" s="84"/>
      <c r="O54" s="84"/>
      <c r="P54" s="84"/>
      <c r="Q54" s="84"/>
      <c r="R54" s="84"/>
      <c r="S54" s="84"/>
      <c r="T54" s="84"/>
      <c r="U54" s="84"/>
      <c r="V54" s="84"/>
      <c r="W54" s="84"/>
      <c r="X54" s="84"/>
      <c r="Y54" s="84"/>
      <c r="Z54" s="84"/>
      <c r="AA54" s="84"/>
      <c r="AB54" s="84"/>
      <c r="AC54" s="84"/>
    </row>
    <row r="55" spans="1:29" ht="51" x14ac:dyDescent="0.25">
      <c r="A55" s="24" t="s">
        <v>50</v>
      </c>
      <c r="B55" s="31" t="s">
        <v>81</v>
      </c>
      <c r="C55" s="27">
        <f t="shared" si="9"/>
        <v>6.1187308809210545</v>
      </c>
      <c r="D55" s="27">
        <f t="shared" si="9"/>
        <v>6.2644044010136914</v>
      </c>
      <c r="E55" s="27">
        <f t="shared" si="9"/>
        <v>6.3159236584762617</v>
      </c>
      <c r="F55" s="27">
        <f t="shared" si="9"/>
        <v>6.9391721688996544</v>
      </c>
      <c r="G55" s="27">
        <f t="shared" si="9"/>
        <v>7.4093718596654536</v>
      </c>
      <c r="H55" s="27">
        <f t="shared" si="9"/>
        <v>7.3216688942203403</v>
      </c>
      <c r="I55" s="27">
        <f t="shared" si="9"/>
        <v>7.3328540719868567</v>
      </c>
      <c r="J55" s="27">
        <f t="shared" si="9"/>
        <v>7.4765059368019138</v>
      </c>
      <c r="K55" s="84"/>
      <c r="L55" s="84"/>
      <c r="M55" s="84"/>
      <c r="N55" s="84"/>
      <c r="O55" s="84"/>
      <c r="P55" s="84"/>
      <c r="Q55" s="84"/>
      <c r="R55" s="84"/>
      <c r="S55" s="84"/>
      <c r="T55" s="84"/>
      <c r="U55" s="84"/>
      <c r="V55" s="84"/>
      <c r="W55" s="84"/>
      <c r="X55" s="84"/>
      <c r="Y55" s="84"/>
      <c r="Z55" s="84"/>
      <c r="AA55" s="84"/>
      <c r="AB55" s="84"/>
      <c r="AC55" s="84"/>
    </row>
    <row r="56" spans="1:29" x14ac:dyDescent="0.25">
      <c r="A56" s="24">
        <v>7.1</v>
      </c>
      <c r="B56" s="31" t="s">
        <v>20</v>
      </c>
      <c r="C56" s="27">
        <f t="shared" si="9"/>
        <v>0.81489436911474122</v>
      </c>
      <c r="D56" s="27">
        <f t="shared" si="9"/>
        <v>0.93801576243029483</v>
      </c>
      <c r="E56" s="27">
        <f t="shared" si="9"/>
        <v>0.95130118295943111</v>
      </c>
      <c r="F56" s="27">
        <f t="shared" si="9"/>
        <v>1.1626934204716686</v>
      </c>
      <c r="G56" s="27">
        <f t="shared" si="9"/>
        <v>1.297680636841706</v>
      </c>
      <c r="H56" s="27">
        <f t="shared" si="9"/>
        <v>1.2289149234652545</v>
      </c>
      <c r="I56" s="27">
        <f t="shared" si="9"/>
        <v>1.2261308027318971</v>
      </c>
      <c r="J56" s="27">
        <f t="shared" si="9"/>
        <v>1.3361786261755084</v>
      </c>
      <c r="K56" s="84"/>
      <c r="L56" s="84"/>
      <c r="M56" s="84"/>
      <c r="N56" s="84"/>
      <c r="O56" s="84"/>
      <c r="P56" s="84"/>
      <c r="Q56" s="84"/>
      <c r="R56" s="84"/>
      <c r="S56" s="84"/>
      <c r="T56" s="84"/>
      <c r="U56" s="84"/>
      <c r="V56" s="84"/>
      <c r="W56" s="84"/>
      <c r="X56" s="84"/>
      <c r="Y56" s="84"/>
      <c r="Z56" s="84"/>
      <c r="AA56" s="84"/>
      <c r="AB56" s="84"/>
      <c r="AC56" s="84"/>
    </row>
    <row r="57" spans="1:29" ht="25.5" x14ac:dyDescent="0.25">
      <c r="A57" s="24">
        <v>7.2</v>
      </c>
      <c r="B57" s="31" t="s">
        <v>4</v>
      </c>
      <c r="C57" s="27">
        <f t="shared" si="9"/>
        <v>3.7204849503047424</v>
      </c>
      <c r="D57" s="27">
        <f t="shared" si="9"/>
        <v>3.7742435574379694</v>
      </c>
      <c r="E57" s="27">
        <f t="shared" si="9"/>
        <v>3.7061686480019485</v>
      </c>
      <c r="F57" s="27">
        <f t="shared" si="9"/>
        <v>3.8931365710540367</v>
      </c>
      <c r="G57" s="27">
        <f t="shared" si="9"/>
        <v>4.0182070426385028</v>
      </c>
      <c r="H57" s="27">
        <f t="shared" si="9"/>
        <v>4.1574403491194598</v>
      </c>
      <c r="I57" s="27">
        <f t="shared" si="9"/>
        <v>4.302697731575547</v>
      </c>
      <c r="J57" s="27">
        <f t="shared" si="9"/>
        <v>4.3436769172803773</v>
      </c>
      <c r="K57" s="84"/>
      <c r="L57" s="84"/>
      <c r="M57" s="84"/>
      <c r="N57" s="84"/>
      <c r="O57" s="84"/>
      <c r="P57" s="84"/>
      <c r="Q57" s="84"/>
      <c r="R57" s="84"/>
      <c r="S57" s="84"/>
      <c r="T57" s="84"/>
      <c r="U57" s="84"/>
      <c r="V57" s="84"/>
      <c r="W57" s="84"/>
      <c r="X57" s="84"/>
      <c r="Y57" s="84"/>
      <c r="Z57" s="84"/>
      <c r="AA57" s="84"/>
      <c r="AB57" s="84"/>
      <c r="AC57" s="84"/>
    </row>
    <row r="58" spans="1:29" ht="25.5" x14ac:dyDescent="0.25">
      <c r="A58" s="24" t="s">
        <v>5</v>
      </c>
      <c r="B58" s="31" t="s">
        <v>6</v>
      </c>
      <c r="C58" s="27">
        <f t="shared" si="9"/>
        <v>3.1487272284345647</v>
      </c>
      <c r="D58" s="27">
        <f t="shared" si="9"/>
        <v>3.2222245271255057</v>
      </c>
      <c r="E58" s="27">
        <f t="shared" si="9"/>
        <v>3.1821653530594132</v>
      </c>
      <c r="F58" s="27">
        <f t="shared" si="9"/>
        <v>3.2935692324668366</v>
      </c>
      <c r="G58" s="27">
        <f t="shared" si="9"/>
        <v>3.4039658333014318</v>
      </c>
      <c r="H58" s="27">
        <f t="shared" si="9"/>
        <v>3.5684408304946751</v>
      </c>
      <c r="I58" s="27">
        <f t="shared" si="9"/>
        <v>3.6908330980355717</v>
      </c>
      <c r="J58" s="27">
        <f t="shared" si="9"/>
        <v>3.6974355914166299</v>
      </c>
      <c r="K58" s="84"/>
      <c r="L58" s="84"/>
      <c r="M58" s="84"/>
      <c r="N58" s="84"/>
      <c r="O58" s="84"/>
      <c r="P58" s="84"/>
      <c r="Q58" s="84"/>
      <c r="R58" s="84"/>
      <c r="S58" s="84"/>
      <c r="T58" s="84"/>
      <c r="U58" s="84"/>
      <c r="V58" s="84"/>
      <c r="W58" s="84"/>
      <c r="X58" s="84"/>
      <c r="Y58" s="84"/>
      <c r="Z58" s="84"/>
      <c r="AA58" s="84"/>
      <c r="AB58" s="84"/>
      <c r="AC58" s="84"/>
    </row>
    <row r="59" spans="1:29" ht="25.5" x14ac:dyDescent="0.25">
      <c r="A59" s="24" t="s">
        <v>7</v>
      </c>
      <c r="B59" s="31" t="s">
        <v>8</v>
      </c>
      <c r="C59" s="27">
        <f t="shared" si="9"/>
        <v>0.19053441834461302</v>
      </c>
      <c r="D59" s="27">
        <f t="shared" si="9"/>
        <v>0.17095867047343399</v>
      </c>
      <c r="E59" s="27">
        <f t="shared" si="9"/>
        <v>0.15283706792090057</v>
      </c>
      <c r="F59" s="27">
        <f t="shared" si="9"/>
        <v>0.16256059801977074</v>
      </c>
      <c r="G59" s="27">
        <f t="shared" si="9"/>
        <v>0.14742954551822895</v>
      </c>
      <c r="H59" s="27">
        <f t="shared" si="9"/>
        <v>0.12250126685260107</v>
      </c>
      <c r="I59" s="27">
        <f t="shared" si="9"/>
        <v>0.12808636195296039</v>
      </c>
      <c r="J59" s="27">
        <f t="shared" si="9"/>
        <v>0.13452550341206634</v>
      </c>
      <c r="K59" s="84"/>
      <c r="L59" s="84"/>
      <c r="M59" s="84"/>
      <c r="N59" s="84"/>
      <c r="O59" s="84"/>
      <c r="P59" s="84"/>
      <c r="Q59" s="84"/>
      <c r="R59" s="84"/>
      <c r="S59" s="84"/>
      <c r="T59" s="84"/>
      <c r="U59" s="84"/>
      <c r="V59" s="84"/>
      <c r="W59" s="84"/>
      <c r="X59" s="84"/>
      <c r="Y59" s="84"/>
      <c r="Z59" s="84"/>
      <c r="AA59" s="84"/>
      <c r="AB59" s="84"/>
      <c r="AC59" s="84"/>
    </row>
    <row r="60" spans="1:29" ht="25.5" x14ac:dyDescent="0.25">
      <c r="A60" s="24" t="s">
        <v>9</v>
      </c>
      <c r="B60" s="31" t="s">
        <v>10</v>
      </c>
      <c r="C60" s="27">
        <f t="shared" si="9"/>
        <v>1.5533466594321024E-2</v>
      </c>
      <c r="D60" s="27">
        <f t="shared" si="9"/>
        <v>2.902348240140034E-2</v>
      </c>
      <c r="E60" s="27">
        <f t="shared" si="9"/>
        <v>1.893637459373634E-2</v>
      </c>
      <c r="F60" s="27">
        <f t="shared" si="9"/>
        <v>3.0309437706246146E-2</v>
      </c>
      <c r="G60" s="27">
        <f t="shared" si="9"/>
        <v>5.6541045368169854E-2</v>
      </c>
      <c r="H60" s="27">
        <f t="shared" si="9"/>
        <v>5.2261981560290376E-2</v>
      </c>
      <c r="I60" s="27">
        <f t="shared" si="9"/>
        <v>5.506894312857466E-2</v>
      </c>
      <c r="J60" s="27">
        <f t="shared" si="9"/>
        <v>5.5375200107351849E-2</v>
      </c>
      <c r="K60" s="84"/>
      <c r="L60" s="84"/>
      <c r="M60" s="84"/>
      <c r="N60" s="84"/>
      <c r="O60" s="84"/>
      <c r="P60" s="84"/>
      <c r="Q60" s="84"/>
      <c r="R60" s="84"/>
      <c r="S60" s="84"/>
      <c r="T60" s="84"/>
      <c r="U60" s="84"/>
      <c r="V60" s="84"/>
      <c r="W60" s="84"/>
      <c r="X60" s="84"/>
      <c r="Y60" s="84"/>
      <c r="Z60" s="84"/>
      <c r="AA60" s="84"/>
      <c r="AB60" s="84"/>
      <c r="AC60" s="84"/>
    </row>
    <row r="61" spans="1:29" ht="25.5" x14ac:dyDescent="0.25">
      <c r="A61" s="24" t="s">
        <v>11</v>
      </c>
      <c r="B61" s="31" t="s">
        <v>82</v>
      </c>
      <c r="C61" s="27">
        <f t="shared" ref="C61:J69" si="10">C24/C$32*100</f>
        <v>0.36568983693124302</v>
      </c>
      <c r="D61" s="27">
        <f t="shared" si="10"/>
        <v>0.35203687743762935</v>
      </c>
      <c r="E61" s="27">
        <f t="shared" si="10"/>
        <v>0.35222985242789911</v>
      </c>
      <c r="F61" s="27">
        <f t="shared" si="10"/>
        <v>0.40669730286118277</v>
      </c>
      <c r="G61" s="27">
        <f t="shared" si="10"/>
        <v>0.41027061845067203</v>
      </c>
      <c r="H61" s="27">
        <f t="shared" si="10"/>
        <v>0.41423627021189402</v>
      </c>
      <c r="I61" s="27">
        <f t="shared" si="10"/>
        <v>0.42870932845844112</v>
      </c>
      <c r="J61" s="27">
        <f t="shared" si="10"/>
        <v>0.45634062234432887</v>
      </c>
      <c r="K61" s="84"/>
      <c r="L61" s="84"/>
      <c r="M61" s="84"/>
      <c r="N61" s="84"/>
      <c r="O61" s="84"/>
      <c r="P61" s="84"/>
      <c r="Q61" s="84"/>
      <c r="R61" s="84"/>
      <c r="S61" s="84"/>
      <c r="T61" s="84"/>
      <c r="U61" s="84"/>
      <c r="V61" s="84"/>
      <c r="W61" s="84"/>
      <c r="X61" s="84"/>
      <c r="Y61" s="84"/>
      <c r="Z61" s="84"/>
      <c r="AA61" s="84"/>
      <c r="AB61" s="84"/>
      <c r="AC61" s="84"/>
    </row>
    <row r="62" spans="1:29" ht="21.75" customHeight="1" x14ac:dyDescent="0.25">
      <c r="A62" s="24">
        <v>7.3</v>
      </c>
      <c r="B62" s="31" t="s">
        <v>12</v>
      </c>
      <c r="C62" s="27">
        <f t="shared" si="10"/>
        <v>6.3420851875419612E-2</v>
      </c>
      <c r="D62" s="27">
        <f t="shared" si="10"/>
        <v>6.1740794729312813E-2</v>
      </c>
      <c r="E62" s="27">
        <f t="shared" si="10"/>
        <v>6.5014228064194365E-2</v>
      </c>
      <c r="F62" s="27">
        <f t="shared" si="10"/>
        <v>6.3620043738386062E-2</v>
      </c>
      <c r="G62" s="27">
        <f t="shared" si="10"/>
        <v>6.6474842900838688E-2</v>
      </c>
      <c r="H62" s="27">
        <f t="shared" si="10"/>
        <v>6.4463785202905535E-2</v>
      </c>
      <c r="I62" s="27">
        <f t="shared" si="10"/>
        <v>6.125885829056265E-2</v>
      </c>
      <c r="J62" s="27">
        <f t="shared" si="10"/>
        <v>6.1449208733886956E-2</v>
      </c>
      <c r="K62" s="84"/>
      <c r="L62" s="84"/>
      <c r="M62" s="84"/>
      <c r="N62" s="84"/>
      <c r="O62" s="84"/>
      <c r="P62" s="84"/>
      <c r="Q62" s="84"/>
      <c r="R62" s="84"/>
      <c r="S62" s="84"/>
      <c r="T62" s="84"/>
      <c r="U62" s="84"/>
      <c r="V62" s="84"/>
      <c r="W62" s="84"/>
      <c r="X62" s="84"/>
      <c r="Y62" s="84"/>
      <c r="Z62" s="84"/>
      <c r="AA62" s="84"/>
      <c r="AB62" s="84"/>
      <c r="AC62" s="84"/>
    </row>
    <row r="63" spans="1:29" ht="38.25" x14ac:dyDescent="0.25">
      <c r="A63" s="24">
        <v>7.4</v>
      </c>
      <c r="B63" s="31" t="s">
        <v>83</v>
      </c>
      <c r="C63" s="27">
        <f t="shared" si="10"/>
        <v>1.5199307096261518</v>
      </c>
      <c r="D63" s="27">
        <f t="shared" si="10"/>
        <v>1.4904042864161142</v>
      </c>
      <c r="E63" s="27">
        <f t="shared" si="10"/>
        <v>1.5934395994506876</v>
      </c>
      <c r="F63" s="27">
        <f t="shared" si="10"/>
        <v>1.8197221336355645</v>
      </c>
      <c r="G63" s="27">
        <f t="shared" si="10"/>
        <v>2.0270093372844062</v>
      </c>
      <c r="H63" s="27">
        <f t="shared" si="10"/>
        <v>1.8708498364327186</v>
      </c>
      <c r="I63" s="27">
        <f t="shared" si="10"/>
        <v>1.7427666793888499</v>
      </c>
      <c r="J63" s="27">
        <f t="shared" si="10"/>
        <v>1.7352011846121413</v>
      </c>
      <c r="K63" s="84"/>
      <c r="L63" s="84"/>
      <c r="M63" s="84"/>
      <c r="N63" s="84"/>
      <c r="O63" s="84"/>
      <c r="P63" s="84"/>
      <c r="Q63" s="84"/>
      <c r="R63" s="84"/>
      <c r="S63" s="84"/>
      <c r="T63" s="84"/>
      <c r="U63" s="84"/>
      <c r="V63" s="84"/>
      <c r="W63" s="84"/>
      <c r="X63" s="84"/>
      <c r="Y63" s="84"/>
      <c r="Z63" s="84"/>
      <c r="AA63" s="84"/>
      <c r="AB63" s="84"/>
      <c r="AC63" s="84"/>
    </row>
    <row r="64" spans="1:29" ht="25.5" x14ac:dyDescent="0.25">
      <c r="A64" s="24" t="s">
        <v>51</v>
      </c>
      <c r="B64" s="31" t="s">
        <v>58</v>
      </c>
      <c r="C64" s="27">
        <f t="shared" si="10"/>
        <v>3.6157522785565934</v>
      </c>
      <c r="D64" s="27">
        <f t="shared" si="10"/>
        <v>3.653648048294146</v>
      </c>
      <c r="E64" s="27">
        <f t="shared" si="10"/>
        <v>3.4314624486022969</v>
      </c>
      <c r="F64" s="27">
        <f t="shared" si="10"/>
        <v>3.6082020131103287</v>
      </c>
      <c r="G64" s="27">
        <f t="shared" si="10"/>
        <v>3.9044455328053584</v>
      </c>
      <c r="H64" s="27">
        <f t="shared" si="10"/>
        <v>3.4886124777185819</v>
      </c>
      <c r="I64" s="27">
        <f t="shared" si="10"/>
        <v>3.4132262438243965</v>
      </c>
      <c r="J64" s="27">
        <f t="shared" si="10"/>
        <v>3.385043104164597</v>
      </c>
      <c r="K64" s="84"/>
      <c r="L64" s="84"/>
      <c r="M64" s="84"/>
      <c r="N64" s="84"/>
      <c r="O64" s="84"/>
      <c r="P64" s="84"/>
      <c r="Q64" s="84"/>
      <c r="R64" s="84"/>
      <c r="S64" s="84"/>
      <c r="T64" s="84"/>
      <c r="U64" s="84"/>
      <c r="V64" s="84"/>
      <c r="W64" s="84"/>
      <c r="X64" s="84"/>
      <c r="Y64" s="84"/>
      <c r="Z64" s="84"/>
      <c r="AA64" s="84"/>
      <c r="AB64" s="84"/>
      <c r="AC64" s="84"/>
    </row>
    <row r="65" spans="1:29" ht="38.25" x14ac:dyDescent="0.25">
      <c r="A65" s="24" t="s">
        <v>52</v>
      </c>
      <c r="B65" s="31" t="s">
        <v>84</v>
      </c>
      <c r="C65" s="27">
        <f t="shared" si="10"/>
        <v>7.7515971898100373</v>
      </c>
      <c r="D65" s="27">
        <f t="shared" si="10"/>
        <v>7.6324385009256188</v>
      </c>
      <c r="E65" s="27">
        <f t="shared" si="10"/>
        <v>7.6544234359283596</v>
      </c>
      <c r="F65" s="27">
        <f t="shared" si="10"/>
        <v>7.8658082720256051</v>
      </c>
      <c r="G65" s="27">
        <f t="shared" si="10"/>
        <v>8.0105873364841287</v>
      </c>
      <c r="H65" s="27">
        <f t="shared" si="10"/>
        <v>7.568126016670389</v>
      </c>
      <c r="I65" s="27">
        <f t="shared" si="10"/>
        <v>7.4034522918998755</v>
      </c>
      <c r="J65" s="27">
        <f t="shared" si="10"/>
        <v>7.3513670658736503</v>
      </c>
      <c r="K65" s="84"/>
      <c r="L65" s="84"/>
      <c r="M65" s="84"/>
      <c r="N65" s="84"/>
      <c r="O65" s="84"/>
      <c r="P65" s="84"/>
      <c r="Q65" s="84"/>
      <c r="R65" s="84"/>
      <c r="S65" s="84"/>
      <c r="T65" s="84"/>
      <c r="U65" s="84"/>
      <c r="V65" s="84"/>
      <c r="W65" s="84"/>
      <c r="X65" s="84"/>
      <c r="Y65" s="84"/>
      <c r="Z65" s="84"/>
      <c r="AA65" s="84"/>
      <c r="AB65" s="84"/>
      <c r="AC65" s="84"/>
    </row>
    <row r="66" spans="1:29" ht="25.5" x14ac:dyDescent="0.25">
      <c r="A66" s="24" t="s">
        <v>53</v>
      </c>
      <c r="B66" s="31" t="s">
        <v>85</v>
      </c>
      <c r="C66" s="27">
        <f t="shared" si="10"/>
        <v>3.9189496761488094</v>
      </c>
      <c r="D66" s="27">
        <f t="shared" si="10"/>
        <v>3.9364112199287904</v>
      </c>
      <c r="E66" s="27">
        <f t="shared" si="10"/>
        <v>4.95879197896185</v>
      </c>
      <c r="F66" s="27">
        <f t="shared" si="10"/>
        <v>5.1405393175809424</v>
      </c>
      <c r="G66" s="27">
        <f t="shared" si="10"/>
        <v>5.1670481757296089</v>
      </c>
      <c r="H66" s="27">
        <f t="shared" si="10"/>
        <v>4.7372232058436969</v>
      </c>
      <c r="I66" s="27">
        <f t="shared" si="10"/>
        <v>5.3625083662381838</v>
      </c>
      <c r="J66" s="27">
        <f t="shared" si="10"/>
        <v>5.4961933039217632</v>
      </c>
      <c r="K66" s="84"/>
      <c r="L66" s="84"/>
      <c r="M66" s="84"/>
      <c r="N66" s="84"/>
      <c r="O66" s="84"/>
      <c r="P66" s="84"/>
      <c r="Q66" s="84"/>
      <c r="R66" s="84"/>
      <c r="S66" s="84"/>
      <c r="T66" s="84"/>
      <c r="U66" s="84"/>
      <c r="V66" s="84"/>
      <c r="W66" s="84"/>
      <c r="X66" s="84"/>
      <c r="Y66" s="84"/>
      <c r="Z66" s="84"/>
      <c r="AA66" s="84"/>
      <c r="AB66" s="84"/>
      <c r="AC66" s="84"/>
    </row>
    <row r="67" spans="1:29" ht="20.25" customHeight="1" x14ac:dyDescent="0.25">
      <c r="A67" s="24" t="s">
        <v>54</v>
      </c>
      <c r="B67" s="31" t="s">
        <v>13</v>
      </c>
      <c r="C67" s="27">
        <f t="shared" si="10"/>
        <v>7.8927742684383917</v>
      </c>
      <c r="D67" s="27">
        <f t="shared" si="10"/>
        <v>7.5964764522028192</v>
      </c>
      <c r="E67" s="27">
        <f t="shared" si="10"/>
        <v>6.8918702511457761</v>
      </c>
      <c r="F67" s="27">
        <f t="shared" si="10"/>
        <v>7.2857539641444955</v>
      </c>
      <c r="G67" s="27">
        <f t="shared" si="10"/>
        <v>7.7936570584116334</v>
      </c>
      <c r="H67" s="27">
        <f t="shared" si="10"/>
        <v>7.5154312863067076</v>
      </c>
      <c r="I67" s="27">
        <f t="shared" si="10"/>
        <v>7.9962666111158782</v>
      </c>
      <c r="J67" s="27">
        <f t="shared" si="10"/>
        <v>7.5635783211600316</v>
      </c>
      <c r="K67" s="84"/>
      <c r="L67" s="84"/>
      <c r="M67" s="84"/>
      <c r="N67" s="84"/>
      <c r="O67" s="84"/>
      <c r="P67" s="84"/>
      <c r="Q67" s="84"/>
      <c r="R67" s="84"/>
      <c r="S67" s="84"/>
      <c r="T67" s="84"/>
      <c r="U67" s="84"/>
      <c r="V67" s="84"/>
      <c r="W67" s="84"/>
      <c r="X67" s="84"/>
      <c r="Y67" s="84"/>
      <c r="Z67" s="84"/>
      <c r="AA67" s="84"/>
      <c r="AB67" s="84"/>
      <c r="AC67" s="84"/>
    </row>
    <row r="68" spans="1:29" ht="20.25" customHeight="1" x14ac:dyDescent="0.25">
      <c r="A68" s="24"/>
      <c r="B68" s="28" t="s">
        <v>91</v>
      </c>
      <c r="C68" s="30">
        <f t="shared" si="10"/>
        <v>38.541952367533419</v>
      </c>
      <c r="D68" s="30">
        <f t="shared" si="10"/>
        <v>38.860290230338741</v>
      </c>
      <c r="E68" s="30">
        <f t="shared" si="10"/>
        <v>39.12836066046706</v>
      </c>
      <c r="F68" s="30">
        <f t="shared" si="10"/>
        <v>41.104384878056457</v>
      </c>
      <c r="G68" s="30">
        <f t="shared" si="10"/>
        <v>43.293497777276968</v>
      </c>
      <c r="H68" s="30">
        <f t="shared" si="10"/>
        <v>40.450196204037127</v>
      </c>
      <c r="I68" s="30">
        <f t="shared" si="10"/>
        <v>41.761180212420825</v>
      </c>
      <c r="J68" s="30">
        <f t="shared" si="10"/>
        <v>41.617009583258223</v>
      </c>
      <c r="K68" s="84"/>
      <c r="L68" s="84"/>
      <c r="M68" s="84"/>
      <c r="N68" s="84"/>
      <c r="O68" s="84"/>
      <c r="P68" s="84"/>
      <c r="Q68" s="84"/>
      <c r="R68" s="84"/>
      <c r="S68" s="84"/>
      <c r="T68" s="84"/>
      <c r="U68" s="84"/>
      <c r="V68" s="84"/>
      <c r="W68" s="84"/>
      <c r="X68" s="84"/>
      <c r="Y68" s="84"/>
      <c r="Z68" s="84"/>
      <c r="AA68" s="84"/>
      <c r="AB68" s="84"/>
      <c r="AC68" s="84"/>
    </row>
    <row r="69" spans="1:29" ht="30" x14ac:dyDescent="0.25">
      <c r="A69" s="34">
        <v>12</v>
      </c>
      <c r="B69" s="35" t="s">
        <v>86</v>
      </c>
      <c r="C69" s="30">
        <f t="shared" si="10"/>
        <v>100</v>
      </c>
      <c r="D69" s="30">
        <f t="shared" si="10"/>
        <v>100</v>
      </c>
      <c r="E69" s="30">
        <f t="shared" si="10"/>
        <v>100</v>
      </c>
      <c r="F69" s="30">
        <f t="shared" si="10"/>
        <v>100</v>
      </c>
      <c r="G69" s="30">
        <f t="shared" si="10"/>
        <v>100</v>
      </c>
      <c r="H69" s="30">
        <f t="shared" si="10"/>
        <v>100</v>
      </c>
      <c r="I69" s="30">
        <f t="shared" si="10"/>
        <v>100</v>
      </c>
      <c r="J69" s="30">
        <f t="shared" si="10"/>
        <v>100</v>
      </c>
      <c r="K69" s="84"/>
      <c r="L69" s="84"/>
      <c r="M69" s="84"/>
      <c r="N69" s="84"/>
      <c r="O69" s="84"/>
      <c r="P69" s="84"/>
      <c r="Q69" s="84"/>
      <c r="R69" s="84"/>
      <c r="S69" s="84"/>
      <c r="T69" s="84"/>
      <c r="U69" s="84"/>
      <c r="V69" s="84"/>
      <c r="W69" s="84"/>
      <c r="X69" s="84"/>
      <c r="Y69" s="84"/>
      <c r="Z69" s="84"/>
      <c r="AA69" s="84"/>
      <c r="AB69" s="84"/>
      <c r="AC69" s="84"/>
    </row>
    <row r="70" spans="1:29" x14ac:dyDescent="0.25">
      <c r="K70" s="84"/>
      <c r="L70" s="84"/>
      <c r="M70" s="84"/>
      <c r="N70" s="84"/>
      <c r="O70" s="84"/>
      <c r="P70" s="84"/>
      <c r="Q70" s="84"/>
      <c r="R70" s="84"/>
      <c r="S70" s="84"/>
      <c r="T70" s="84"/>
      <c r="U70" s="84"/>
      <c r="V70" s="84"/>
      <c r="W70" s="84"/>
      <c r="X70" s="84"/>
      <c r="Y70" s="84"/>
      <c r="Z70" s="84"/>
      <c r="AA70" s="84"/>
      <c r="AB70" s="84"/>
      <c r="AC70" s="84"/>
    </row>
    <row r="71" spans="1:29" x14ac:dyDescent="0.25">
      <c r="A71" s="6"/>
      <c r="B71" s="6"/>
      <c r="C71" s="7"/>
      <c r="D71" s="7"/>
      <c r="E71" s="7"/>
      <c r="F71" s="7"/>
      <c r="G71" s="7"/>
      <c r="H71" s="7"/>
      <c r="I71" s="7"/>
      <c r="J71" s="7"/>
      <c r="K71" s="84"/>
      <c r="L71" s="84"/>
      <c r="M71" s="84"/>
      <c r="N71" s="84"/>
      <c r="O71" s="84"/>
      <c r="P71" s="84"/>
      <c r="Q71" s="84"/>
      <c r="R71" s="84"/>
      <c r="S71" s="84"/>
      <c r="T71" s="84"/>
      <c r="U71" s="84"/>
      <c r="V71" s="84"/>
      <c r="W71" s="84"/>
      <c r="X71" s="84"/>
      <c r="Y71" s="84"/>
      <c r="Z71" s="84"/>
      <c r="AA71" s="84"/>
      <c r="AB71" s="84"/>
      <c r="AC71" s="84"/>
    </row>
    <row r="72" spans="1:29" x14ac:dyDescent="0.25">
      <c r="A72" s="6"/>
      <c r="B72" s="6"/>
      <c r="C72" s="7"/>
      <c r="D72" s="7"/>
      <c r="E72" s="7"/>
      <c r="F72" s="7"/>
      <c r="G72" s="7"/>
      <c r="H72" s="7"/>
      <c r="I72" s="7"/>
      <c r="J72" s="7"/>
      <c r="K72" s="84"/>
      <c r="L72" s="84"/>
      <c r="M72" s="84"/>
      <c r="N72" s="84"/>
      <c r="O72" s="84"/>
      <c r="P72" s="84"/>
      <c r="Q72" s="84"/>
      <c r="R72" s="84"/>
      <c r="S72" s="84"/>
      <c r="T72" s="84"/>
      <c r="U72" s="84"/>
      <c r="V72" s="84"/>
      <c r="W72" s="84"/>
      <c r="X72" s="84"/>
      <c r="Y72" s="84"/>
      <c r="Z72" s="84"/>
      <c r="AA72" s="84"/>
      <c r="AB72" s="84"/>
      <c r="AC72" s="84"/>
    </row>
    <row r="73" spans="1:29" x14ac:dyDescent="0.25">
      <c r="A73" s="149">
        <v>9</v>
      </c>
      <c r="B73" s="149"/>
      <c r="C73" s="149"/>
      <c r="D73" s="149"/>
      <c r="E73" s="149"/>
      <c r="F73" s="149"/>
      <c r="G73" s="149"/>
      <c r="H73" s="149"/>
      <c r="I73" s="149"/>
      <c r="J73" s="149"/>
      <c r="K73" s="84"/>
      <c r="L73" s="84"/>
      <c r="M73" s="84"/>
      <c r="N73" s="84"/>
      <c r="O73" s="84"/>
      <c r="P73" s="84"/>
      <c r="Q73" s="84"/>
      <c r="R73" s="84"/>
      <c r="S73" s="84"/>
      <c r="T73" s="84"/>
      <c r="U73" s="84"/>
      <c r="V73" s="84"/>
      <c r="W73" s="84"/>
      <c r="X73" s="84"/>
      <c r="Y73" s="84"/>
      <c r="Z73" s="84"/>
      <c r="AA73" s="84"/>
      <c r="AB73" s="84"/>
      <c r="AC73" s="84"/>
    </row>
    <row r="74" spans="1:29" ht="24" customHeight="1" x14ac:dyDescent="0.25">
      <c r="A74" s="151" t="s">
        <v>61</v>
      </c>
      <c r="B74" s="151"/>
      <c r="C74" s="151"/>
      <c r="D74" s="151"/>
      <c r="E74" s="151"/>
      <c r="F74" s="151"/>
      <c r="G74" s="151"/>
      <c r="H74" s="151"/>
      <c r="I74" s="151"/>
      <c r="J74" s="84"/>
      <c r="K74" s="84"/>
      <c r="L74" s="84"/>
      <c r="M74" s="84"/>
      <c r="N74" s="84"/>
      <c r="O74" s="84"/>
      <c r="P74" s="84"/>
      <c r="Q74" s="84"/>
      <c r="R74" s="84"/>
      <c r="S74" s="84"/>
      <c r="T74" s="84"/>
      <c r="U74" s="84"/>
      <c r="V74" s="84"/>
      <c r="W74" s="84"/>
      <c r="X74" s="84"/>
      <c r="Y74" s="84"/>
      <c r="Z74" s="84"/>
      <c r="AA74" s="84"/>
      <c r="AB74" s="84"/>
      <c r="AC74" s="84"/>
    </row>
    <row r="75" spans="1:29" ht="20.25" customHeight="1" x14ac:dyDescent="0.25">
      <c r="A75" s="153" t="s">
        <v>15</v>
      </c>
      <c r="B75" s="145" t="s">
        <v>42</v>
      </c>
      <c r="C75" s="145" t="s">
        <v>55</v>
      </c>
      <c r="D75" s="145"/>
      <c r="E75" s="145"/>
      <c r="F75" s="145"/>
      <c r="G75" s="145"/>
      <c r="H75" s="145"/>
      <c r="I75" s="145"/>
      <c r="J75" s="84"/>
      <c r="K75" s="84"/>
      <c r="L75" s="84"/>
      <c r="M75" s="84"/>
      <c r="N75" s="84"/>
      <c r="O75" s="84"/>
      <c r="P75" s="84"/>
      <c r="Q75" s="84"/>
      <c r="R75" s="84"/>
      <c r="S75" s="84"/>
      <c r="T75" s="84"/>
      <c r="U75" s="84"/>
      <c r="V75" s="84"/>
      <c r="W75" s="84"/>
      <c r="X75" s="84"/>
      <c r="Y75" s="84"/>
      <c r="Z75" s="84"/>
      <c r="AA75" s="84"/>
      <c r="AB75" s="84"/>
      <c r="AC75" s="84"/>
    </row>
    <row r="76" spans="1:29" ht="25.5" x14ac:dyDescent="0.25">
      <c r="A76" s="154"/>
      <c r="B76" s="145"/>
      <c r="C76" s="23" t="s">
        <v>16</v>
      </c>
      <c r="D76" s="23" t="s">
        <v>110</v>
      </c>
      <c r="E76" s="23" t="s">
        <v>109</v>
      </c>
      <c r="F76" s="23" t="s">
        <v>108</v>
      </c>
      <c r="G76" s="23" t="s">
        <v>105</v>
      </c>
      <c r="H76" s="23" t="s">
        <v>106</v>
      </c>
      <c r="I76" s="23" t="s">
        <v>107</v>
      </c>
      <c r="J76" s="84"/>
      <c r="K76" s="84"/>
      <c r="L76" s="84"/>
      <c r="M76" s="84"/>
      <c r="N76" s="84"/>
      <c r="O76" s="84"/>
      <c r="P76" s="84"/>
      <c r="Q76" s="84"/>
      <c r="R76" s="84"/>
      <c r="S76" s="84"/>
      <c r="T76" s="84"/>
      <c r="U76" s="84"/>
      <c r="V76" s="84"/>
      <c r="W76" s="84"/>
      <c r="X76" s="84"/>
      <c r="Y76" s="84"/>
      <c r="Z76" s="84"/>
      <c r="AA76" s="84"/>
      <c r="AB76" s="84"/>
      <c r="AC76" s="84"/>
    </row>
    <row r="77" spans="1:29" ht="25.5" x14ac:dyDescent="0.25">
      <c r="A77" s="24" t="s">
        <v>44</v>
      </c>
      <c r="B77" s="25" t="s">
        <v>74</v>
      </c>
      <c r="C77" s="27">
        <f t="shared" ref="C77:I86" si="11">(D4/C4-1)*100</f>
        <v>35.794019248396381</v>
      </c>
      <c r="D77" s="27">
        <f t="shared" si="11"/>
        <v>6.2157683285712695</v>
      </c>
      <c r="E77" s="27">
        <f t="shared" si="11"/>
        <v>15.541803447631919</v>
      </c>
      <c r="F77" s="27">
        <f t="shared" si="11"/>
        <v>-6.0000030752646154</v>
      </c>
      <c r="G77" s="27">
        <f t="shared" si="11"/>
        <v>21.35667488377695</v>
      </c>
      <c r="H77" s="27">
        <f t="shared" si="11"/>
        <v>-0.84916109359711722</v>
      </c>
      <c r="I77" s="27">
        <f t="shared" si="11"/>
        <v>11.629600548921859</v>
      </c>
      <c r="J77" s="84"/>
      <c r="K77" s="84"/>
      <c r="L77" s="84"/>
      <c r="M77" s="84"/>
      <c r="N77" s="84"/>
      <c r="O77" s="84"/>
      <c r="P77" s="84"/>
      <c r="Q77" s="84"/>
      <c r="R77" s="84"/>
      <c r="S77" s="84"/>
      <c r="T77" s="84"/>
      <c r="U77" s="84"/>
      <c r="V77" s="84"/>
      <c r="W77" s="84"/>
      <c r="X77" s="84"/>
      <c r="Y77" s="84"/>
      <c r="Z77" s="84"/>
      <c r="AA77" s="84"/>
      <c r="AB77" s="84"/>
      <c r="AC77" s="84"/>
    </row>
    <row r="78" spans="1:29" ht="18.75" customHeight="1" x14ac:dyDescent="0.25">
      <c r="A78" s="24">
        <v>1.1000000000000001</v>
      </c>
      <c r="B78" s="25" t="s">
        <v>0</v>
      </c>
      <c r="C78" s="27">
        <f t="shared" si="11"/>
        <v>46.789886198824938</v>
      </c>
      <c r="D78" s="27">
        <f t="shared" si="11"/>
        <v>1.3724748373022289</v>
      </c>
      <c r="E78" s="27">
        <f t="shared" si="11"/>
        <v>16.682014604757754</v>
      </c>
      <c r="F78" s="27">
        <f t="shared" si="11"/>
        <v>-15.131104585889343</v>
      </c>
      <c r="G78" s="27">
        <f t="shared" si="11"/>
        <v>27.700477471802976</v>
      </c>
      <c r="H78" s="27">
        <f t="shared" si="11"/>
        <v>-7.3131770974847914</v>
      </c>
      <c r="I78" s="27">
        <f t="shared" si="11"/>
        <v>10.623111256671013</v>
      </c>
      <c r="J78" s="84"/>
      <c r="K78" s="84"/>
      <c r="L78" s="84"/>
      <c r="M78" s="84"/>
      <c r="N78" s="84"/>
      <c r="O78" s="84"/>
      <c r="P78" s="84"/>
      <c r="Q78" s="84"/>
      <c r="R78" s="84"/>
      <c r="S78" s="84"/>
      <c r="T78" s="84"/>
      <c r="U78" s="84"/>
      <c r="V78" s="84"/>
      <c r="W78" s="84"/>
      <c r="X78" s="84"/>
      <c r="Y78" s="84"/>
      <c r="Z78" s="84"/>
      <c r="AA78" s="84"/>
      <c r="AB78" s="84"/>
      <c r="AC78" s="84"/>
    </row>
    <row r="79" spans="1:29" ht="18.75" customHeight="1" x14ac:dyDescent="0.25">
      <c r="A79" s="24">
        <v>1.2</v>
      </c>
      <c r="B79" s="25" t="s">
        <v>1</v>
      </c>
      <c r="C79" s="27">
        <f t="shared" si="11"/>
        <v>18.260806983574305</v>
      </c>
      <c r="D79" s="27">
        <f t="shared" si="11"/>
        <v>14.518359530446867</v>
      </c>
      <c r="E79" s="27">
        <f t="shared" si="11"/>
        <v>10.090810989835708</v>
      </c>
      <c r="F79" s="27">
        <f t="shared" si="11"/>
        <v>9.5887433632869659</v>
      </c>
      <c r="G79" s="27">
        <f t="shared" si="11"/>
        <v>17.379951205391354</v>
      </c>
      <c r="H79" s="27">
        <f t="shared" si="11"/>
        <v>15.50540001657108</v>
      </c>
      <c r="I79" s="27">
        <f t="shared" si="11"/>
        <v>14.966257802284556</v>
      </c>
      <c r="J79" s="84"/>
      <c r="K79" s="84"/>
      <c r="L79" s="84"/>
      <c r="M79" s="84"/>
      <c r="N79" s="84"/>
      <c r="O79" s="84"/>
      <c r="P79" s="84"/>
      <c r="Q79" s="84"/>
      <c r="R79" s="84"/>
      <c r="S79" s="84"/>
      <c r="T79" s="84"/>
      <c r="U79" s="84"/>
      <c r="V79" s="84"/>
      <c r="W79" s="84"/>
      <c r="X79" s="84"/>
      <c r="Y79" s="84"/>
      <c r="Z79" s="84"/>
      <c r="AA79" s="84"/>
      <c r="AB79" s="84"/>
      <c r="AC79" s="84"/>
    </row>
    <row r="80" spans="1:29" ht="18.75" customHeight="1" x14ac:dyDescent="0.25">
      <c r="A80" s="24">
        <v>1.3</v>
      </c>
      <c r="B80" s="25" t="s">
        <v>75</v>
      </c>
      <c r="C80" s="27">
        <f t="shared" si="11"/>
        <v>8.329205013297436</v>
      </c>
      <c r="D80" s="27">
        <f t="shared" si="11"/>
        <v>26.62630600010538</v>
      </c>
      <c r="E80" s="27">
        <f t="shared" si="11"/>
        <v>10.083610077887561</v>
      </c>
      <c r="F80" s="27">
        <f t="shared" si="11"/>
        <v>10.822047810855828</v>
      </c>
      <c r="G80" s="27">
        <f t="shared" si="11"/>
        <v>-1.9942222667543863</v>
      </c>
      <c r="H80" s="27">
        <f t="shared" si="11"/>
        <v>-3.0245225709941148</v>
      </c>
      <c r="I80" s="27">
        <f t="shared" si="11"/>
        <v>7.6852021604059351</v>
      </c>
      <c r="J80" s="84"/>
      <c r="K80" s="84"/>
      <c r="L80" s="84"/>
      <c r="M80" s="84"/>
      <c r="N80" s="84"/>
      <c r="O80" s="84"/>
      <c r="P80" s="84"/>
      <c r="Q80" s="84"/>
      <c r="R80" s="84"/>
      <c r="S80" s="84"/>
      <c r="T80" s="84"/>
      <c r="U80" s="84"/>
      <c r="V80" s="84"/>
      <c r="W80" s="84"/>
      <c r="X80" s="84"/>
      <c r="Y80" s="84"/>
      <c r="Z80" s="84"/>
      <c r="AA80" s="84"/>
      <c r="AB80" s="84"/>
      <c r="AC80" s="84"/>
    </row>
    <row r="81" spans="1:29" ht="18.75" customHeight="1" x14ac:dyDescent="0.25">
      <c r="A81" s="24">
        <v>1.4</v>
      </c>
      <c r="B81" s="25" t="s">
        <v>76</v>
      </c>
      <c r="C81" s="27">
        <f t="shared" si="11"/>
        <v>24.875915693695383</v>
      </c>
      <c r="D81" s="27">
        <f t="shared" si="11"/>
        <v>6.8763538717872885</v>
      </c>
      <c r="E81" s="27">
        <f t="shared" si="11"/>
        <v>26.507717395616439</v>
      </c>
      <c r="F81" s="27">
        <f t="shared" si="11"/>
        <v>23.676656549051025</v>
      </c>
      <c r="G81" s="27">
        <f t="shared" si="11"/>
        <v>24.88629837023657</v>
      </c>
      <c r="H81" s="27">
        <f t="shared" si="11"/>
        <v>22.322056647020851</v>
      </c>
      <c r="I81" s="27">
        <f t="shared" si="11"/>
        <v>16.409179067594692</v>
      </c>
      <c r="J81" s="84"/>
      <c r="K81" s="84"/>
      <c r="L81" s="84"/>
      <c r="M81" s="84"/>
      <c r="N81" s="84"/>
      <c r="O81" s="84"/>
      <c r="P81" s="84"/>
      <c r="Q81" s="84"/>
      <c r="R81" s="84"/>
      <c r="S81" s="84"/>
      <c r="T81" s="84"/>
      <c r="U81" s="84"/>
      <c r="V81" s="84"/>
      <c r="W81" s="84"/>
      <c r="X81" s="84"/>
      <c r="Y81" s="84"/>
      <c r="Z81" s="84"/>
      <c r="AA81" s="84"/>
      <c r="AB81" s="84"/>
      <c r="AC81" s="84"/>
    </row>
    <row r="82" spans="1:29" ht="25.5" x14ac:dyDescent="0.25">
      <c r="A82" s="24" t="s">
        <v>45</v>
      </c>
      <c r="B82" s="25" t="s">
        <v>77</v>
      </c>
      <c r="C82" s="27">
        <f t="shared" si="11"/>
        <v>0.68902330819673452</v>
      </c>
      <c r="D82" s="27">
        <f t="shared" si="11"/>
        <v>7.551712248118303</v>
      </c>
      <c r="E82" s="27">
        <f t="shared" si="11"/>
        <v>-5.7604242375042585</v>
      </c>
      <c r="F82" s="27">
        <f t="shared" si="11"/>
        <v>5.8790383346495112</v>
      </c>
      <c r="G82" s="27">
        <f t="shared" si="11"/>
        <v>23.313078173823421</v>
      </c>
      <c r="H82" s="27">
        <f t="shared" si="11"/>
        <v>18.383808229751498</v>
      </c>
      <c r="I82" s="27">
        <f t="shared" si="11"/>
        <v>13.005099353514238</v>
      </c>
      <c r="J82" s="84"/>
      <c r="K82" s="84"/>
      <c r="L82" s="84"/>
      <c r="M82" s="84"/>
      <c r="N82" s="84"/>
      <c r="O82" s="84"/>
      <c r="P82" s="84"/>
      <c r="Q82" s="84"/>
      <c r="R82" s="84"/>
      <c r="S82" s="84"/>
      <c r="T82" s="84"/>
      <c r="U82" s="84"/>
      <c r="V82" s="84"/>
      <c r="W82" s="84"/>
      <c r="X82" s="84"/>
      <c r="Y82" s="84"/>
      <c r="Z82" s="84"/>
      <c r="AA82" s="84"/>
      <c r="AB82" s="84"/>
      <c r="AC82" s="84"/>
    </row>
    <row r="83" spans="1:29" ht="15.75" x14ac:dyDescent="0.25">
      <c r="A83" s="24"/>
      <c r="B83" s="28" t="s">
        <v>89</v>
      </c>
      <c r="C83" s="30">
        <f t="shared" si="11"/>
        <v>21.669751346984121</v>
      </c>
      <c r="D83" s="30">
        <f t="shared" si="11"/>
        <v>6.6605887882999593</v>
      </c>
      <c r="E83" s="30">
        <f t="shared" si="11"/>
        <v>8.3896816562415424</v>
      </c>
      <c r="F83" s="30">
        <f t="shared" si="11"/>
        <v>-2.5323418923700491</v>
      </c>
      <c r="G83" s="30">
        <f t="shared" si="11"/>
        <v>21.977062474193708</v>
      </c>
      <c r="H83" s="30">
        <f t="shared" si="11"/>
        <v>5.3165337297547577</v>
      </c>
      <c r="I83" s="30">
        <f t="shared" si="11"/>
        <v>12.125269429044216</v>
      </c>
      <c r="J83" s="84"/>
      <c r="K83" s="84"/>
      <c r="L83" s="84"/>
      <c r="M83" s="84"/>
      <c r="N83" s="84"/>
      <c r="O83" s="84"/>
      <c r="P83" s="84"/>
      <c r="Q83" s="84"/>
      <c r="R83" s="84"/>
      <c r="S83" s="84"/>
      <c r="T83" s="84"/>
      <c r="U83" s="84"/>
      <c r="V83" s="84"/>
      <c r="W83" s="84"/>
      <c r="X83" s="84"/>
      <c r="Y83" s="84"/>
      <c r="Z83" s="84"/>
      <c r="AA83" s="84"/>
      <c r="AB83" s="84"/>
      <c r="AC83" s="84"/>
    </row>
    <row r="84" spans="1:29" ht="25.5" x14ac:dyDescent="0.25">
      <c r="A84" s="24" t="s">
        <v>46</v>
      </c>
      <c r="B84" s="25" t="s">
        <v>2</v>
      </c>
      <c r="C84" s="27">
        <f t="shared" si="11"/>
        <v>2.3333148218134037</v>
      </c>
      <c r="D84" s="27">
        <f t="shared" si="11"/>
        <v>22.695678192103763</v>
      </c>
      <c r="E84" s="27">
        <f t="shared" si="11"/>
        <v>-8.5959755966335312</v>
      </c>
      <c r="F84" s="27">
        <f t="shared" si="11"/>
        <v>-1.4733773424775665</v>
      </c>
      <c r="G84" s="27">
        <f t="shared" si="11"/>
        <v>25.877862410147536</v>
      </c>
      <c r="H84" s="27">
        <f t="shared" si="11"/>
        <v>22.233506545561532</v>
      </c>
      <c r="I84" s="27">
        <f t="shared" si="11"/>
        <v>12.862824633329438</v>
      </c>
      <c r="J84" s="84"/>
      <c r="K84" s="84"/>
      <c r="L84" s="84"/>
      <c r="M84" s="84"/>
      <c r="N84" s="84"/>
      <c r="O84" s="84"/>
      <c r="P84" s="84"/>
      <c r="Q84" s="84"/>
      <c r="R84" s="84"/>
      <c r="S84" s="84"/>
      <c r="T84" s="84"/>
      <c r="U84" s="84"/>
      <c r="V84" s="84"/>
      <c r="W84" s="84"/>
      <c r="X84" s="84"/>
      <c r="Y84" s="84"/>
      <c r="Z84" s="84"/>
      <c r="AA84" s="84"/>
      <c r="AB84" s="84"/>
      <c r="AC84" s="84"/>
    </row>
    <row r="85" spans="1:29" ht="38.25" x14ac:dyDescent="0.25">
      <c r="A85" s="24" t="s">
        <v>47</v>
      </c>
      <c r="B85" s="25" t="s">
        <v>57</v>
      </c>
      <c r="C85" s="27">
        <f t="shared" si="11"/>
        <v>20.829819660460092</v>
      </c>
      <c r="D85" s="27">
        <f t="shared" si="11"/>
        <v>11.437348950494153</v>
      </c>
      <c r="E85" s="27">
        <f t="shared" si="11"/>
        <v>-3.4248258511080487</v>
      </c>
      <c r="F85" s="27">
        <f t="shared" si="11"/>
        <v>20.835092391863917</v>
      </c>
      <c r="G85" s="27">
        <f t="shared" si="11"/>
        <v>12.485045260361694</v>
      </c>
      <c r="H85" s="27">
        <f t="shared" si="11"/>
        <v>5.9243075214335139</v>
      </c>
      <c r="I85" s="27">
        <f t="shared" si="11"/>
        <v>11.466582380208678</v>
      </c>
      <c r="J85" s="84"/>
      <c r="K85" s="84"/>
      <c r="L85" s="84"/>
      <c r="M85" s="84"/>
      <c r="N85" s="84"/>
      <c r="O85" s="84"/>
      <c r="P85" s="84"/>
      <c r="Q85" s="84"/>
      <c r="R85" s="84"/>
      <c r="S85" s="84"/>
      <c r="T85" s="84"/>
      <c r="U85" s="84"/>
      <c r="V85" s="84"/>
      <c r="W85" s="84"/>
      <c r="X85" s="84"/>
      <c r="Y85" s="84"/>
      <c r="Z85" s="84"/>
      <c r="AA85" s="84"/>
      <c r="AB85" s="84"/>
      <c r="AC85" s="84"/>
    </row>
    <row r="86" spans="1:29" ht="25.5" x14ac:dyDescent="0.25">
      <c r="A86" s="24" t="s">
        <v>48</v>
      </c>
      <c r="B86" s="31" t="s">
        <v>3</v>
      </c>
      <c r="C86" s="27">
        <f t="shared" si="11"/>
        <v>0.70573534181204156</v>
      </c>
      <c r="D86" s="27">
        <f t="shared" si="11"/>
        <v>11.595239847785631</v>
      </c>
      <c r="E86" s="27">
        <f t="shared" si="11"/>
        <v>3.3859207065360719</v>
      </c>
      <c r="F86" s="27">
        <f t="shared" si="11"/>
        <v>-0.9297649365141436</v>
      </c>
      <c r="G86" s="27">
        <f t="shared" si="11"/>
        <v>4.6628200338170611</v>
      </c>
      <c r="H86" s="27">
        <f t="shared" si="11"/>
        <v>9.4893471192472276</v>
      </c>
      <c r="I86" s="27">
        <f t="shared" si="11"/>
        <v>5.0599749572536989</v>
      </c>
      <c r="J86" s="84"/>
      <c r="K86" s="84"/>
      <c r="L86" s="84"/>
      <c r="M86" s="84"/>
      <c r="N86" s="84"/>
      <c r="O86" s="84"/>
      <c r="P86" s="84"/>
      <c r="Q86" s="84"/>
      <c r="R86" s="84"/>
      <c r="S86" s="84"/>
      <c r="T86" s="84"/>
      <c r="U86" s="84"/>
      <c r="V86" s="84"/>
      <c r="W86" s="84"/>
      <c r="X86" s="84"/>
      <c r="Y86" s="84"/>
      <c r="Z86" s="84"/>
      <c r="AA86" s="84"/>
      <c r="AB86" s="84"/>
      <c r="AC86" s="84"/>
    </row>
    <row r="87" spans="1:29" ht="15.75" x14ac:dyDescent="0.25">
      <c r="A87" s="24"/>
      <c r="B87" s="28" t="s">
        <v>90</v>
      </c>
      <c r="C87" s="30">
        <f t="shared" ref="C87:I96" si="12">(D14/C14-1)*100</f>
        <v>3.9150124639445227</v>
      </c>
      <c r="D87" s="30">
        <f t="shared" si="12"/>
        <v>18.047726847976154</v>
      </c>
      <c r="E87" s="30">
        <f t="shared" si="12"/>
        <v>-4.7103457720860771</v>
      </c>
      <c r="F87" s="30">
        <f t="shared" si="12"/>
        <v>1.4559459626406923</v>
      </c>
      <c r="G87" s="30">
        <f t="shared" si="12"/>
        <v>17.797032631375799</v>
      </c>
      <c r="H87" s="30">
        <f t="shared" si="12"/>
        <v>16.674818510015754</v>
      </c>
      <c r="I87" s="30">
        <f t="shared" si="12"/>
        <v>10.81298392104042</v>
      </c>
      <c r="J87" s="84"/>
      <c r="K87" s="84"/>
      <c r="L87" s="84"/>
      <c r="M87" s="84"/>
      <c r="N87" s="84"/>
      <c r="O87" s="84"/>
      <c r="P87" s="84"/>
      <c r="Q87" s="84"/>
      <c r="R87" s="84"/>
      <c r="S87" s="84"/>
      <c r="T87" s="84"/>
      <c r="U87" s="84"/>
      <c r="V87" s="84"/>
      <c r="W87" s="84"/>
      <c r="X87" s="84"/>
      <c r="Y87" s="84"/>
      <c r="Z87" s="84"/>
      <c r="AA87" s="84"/>
      <c r="AB87" s="84"/>
      <c r="AC87" s="84"/>
    </row>
    <row r="88" spans="1:29" ht="25.5" x14ac:dyDescent="0.25">
      <c r="A88" s="24" t="s">
        <v>49</v>
      </c>
      <c r="B88" s="31" t="s">
        <v>78</v>
      </c>
      <c r="C88" s="27">
        <f t="shared" si="12"/>
        <v>19.657093166479498</v>
      </c>
      <c r="D88" s="27">
        <f t="shared" si="12"/>
        <v>13.693353959065281</v>
      </c>
      <c r="E88" s="27">
        <f t="shared" si="12"/>
        <v>9.4091485289082186</v>
      </c>
      <c r="F88" s="27">
        <f t="shared" si="12"/>
        <v>10.638595756319468</v>
      </c>
      <c r="G88" s="27">
        <f t="shared" si="12"/>
        <v>1.9099714341216822</v>
      </c>
      <c r="H88" s="27">
        <f t="shared" si="12"/>
        <v>18.127856913883189</v>
      </c>
      <c r="I88" s="27">
        <f t="shared" si="12"/>
        <v>12.193238577460995</v>
      </c>
      <c r="J88" s="84"/>
      <c r="K88" s="84"/>
      <c r="L88" s="84"/>
      <c r="M88" s="84"/>
      <c r="N88" s="84"/>
      <c r="O88" s="84"/>
      <c r="P88" s="84"/>
      <c r="Q88" s="84"/>
      <c r="R88" s="84"/>
      <c r="S88" s="84"/>
      <c r="T88" s="84"/>
      <c r="U88" s="84"/>
      <c r="V88" s="84"/>
      <c r="W88" s="84"/>
      <c r="X88" s="84"/>
      <c r="Y88" s="84"/>
      <c r="Z88" s="84"/>
      <c r="AA88" s="84"/>
      <c r="AB88" s="84"/>
      <c r="AC88" s="84"/>
    </row>
    <row r="89" spans="1:29" ht="18.75" customHeight="1" x14ac:dyDescent="0.25">
      <c r="A89" s="24">
        <v>6.1</v>
      </c>
      <c r="B89" s="31" t="s">
        <v>79</v>
      </c>
      <c r="C89" s="27">
        <f t="shared" si="12"/>
        <v>20.669289829055071</v>
      </c>
      <c r="D89" s="27">
        <f t="shared" si="12"/>
        <v>14.174245896965543</v>
      </c>
      <c r="E89" s="27">
        <f t="shared" si="12"/>
        <v>9.8328685163532548</v>
      </c>
      <c r="F89" s="27">
        <f t="shared" si="12"/>
        <v>10.771083727891995</v>
      </c>
      <c r="G89" s="27">
        <f t="shared" si="12"/>
        <v>1.1912072264729234</v>
      </c>
      <c r="H89" s="27">
        <f t="shared" si="12"/>
        <v>18.6690465369586</v>
      </c>
      <c r="I89" s="27">
        <f t="shared" si="12"/>
        <v>11.983812111613744</v>
      </c>
      <c r="J89" s="84"/>
      <c r="K89" s="84"/>
      <c r="L89" s="84"/>
      <c r="M89" s="84"/>
      <c r="N89" s="84"/>
      <c r="O89" s="84"/>
      <c r="P89" s="84"/>
      <c r="Q89" s="84"/>
      <c r="R89" s="84"/>
      <c r="S89" s="84"/>
      <c r="T89" s="84"/>
      <c r="U89" s="84"/>
      <c r="V89" s="84"/>
      <c r="W89" s="84"/>
      <c r="X89" s="84"/>
      <c r="Y89" s="84"/>
      <c r="Z89" s="84"/>
      <c r="AA89" s="84"/>
      <c r="AB89" s="84"/>
      <c r="AC89" s="84"/>
    </row>
    <row r="90" spans="1:29" ht="18.75" customHeight="1" x14ac:dyDescent="0.25">
      <c r="A90" s="24">
        <v>6.2</v>
      </c>
      <c r="B90" s="31" t="s">
        <v>80</v>
      </c>
      <c r="C90" s="27">
        <f t="shared" si="12"/>
        <v>10.208358685048569</v>
      </c>
      <c r="D90" s="27">
        <f t="shared" si="12"/>
        <v>8.7781848730457579</v>
      </c>
      <c r="E90" s="27">
        <f t="shared" si="12"/>
        <v>4.8634957264402257</v>
      </c>
      <c r="F90" s="27">
        <f t="shared" si="12"/>
        <v>9.1499143760930934</v>
      </c>
      <c r="G90" s="27">
        <f t="shared" si="12"/>
        <v>10.106213063410173</v>
      </c>
      <c r="H90" s="27">
        <f t="shared" si="12"/>
        <v>12.456216053953884</v>
      </c>
      <c r="I90" s="27">
        <f t="shared" si="12"/>
        <v>14.509271947718204</v>
      </c>
      <c r="J90" s="84"/>
      <c r="K90" s="84"/>
      <c r="L90" s="84"/>
      <c r="M90" s="84"/>
      <c r="N90" s="84"/>
      <c r="O90" s="84"/>
      <c r="P90" s="84"/>
      <c r="Q90" s="84"/>
      <c r="R90" s="84"/>
      <c r="S90" s="84"/>
      <c r="T90" s="84"/>
      <c r="U90" s="84"/>
      <c r="V90" s="84"/>
      <c r="W90" s="84"/>
      <c r="X90" s="84"/>
      <c r="Y90" s="84"/>
      <c r="Z90" s="84"/>
      <c r="AA90" s="84"/>
      <c r="AB90" s="84"/>
      <c r="AC90" s="84"/>
    </row>
    <row r="91" spans="1:29" ht="51" x14ac:dyDescent="0.25">
      <c r="A91" s="24" t="s">
        <v>50</v>
      </c>
      <c r="B91" s="31" t="s">
        <v>81</v>
      </c>
      <c r="C91" s="27">
        <f t="shared" si="12"/>
        <v>15.830274839543691</v>
      </c>
      <c r="D91" s="27">
        <f t="shared" si="12"/>
        <v>13.479563882113821</v>
      </c>
      <c r="E91" s="27">
        <f t="shared" si="12"/>
        <v>15.649967373741912</v>
      </c>
      <c r="F91" s="27">
        <f t="shared" si="12"/>
        <v>10.156916922414695</v>
      </c>
      <c r="G91" s="27">
        <f t="shared" si="12"/>
        <v>12.900507226616732</v>
      </c>
      <c r="H91" s="27">
        <f t="shared" si="12"/>
        <v>13.303394532026802</v>
      </c>
      <c r="I91" s="27">
        <f t="shared" si="12"/>
        <v>13.379845847403903</v>
      </c>
      <c r="J91" s="84"/>
      <c r="K91" s="84"/>
      <c r="L91" s="84"/>
      <c r="M91" s="84"/>
      <c r="N91" s="84"/>
      <c r="O91" s="84"/>
      <c r="P91" s="84"/>
      <c r="Q91" s="84"/>
      <c r="R91" s="84"/>
      <c r="S91" s="84"/>
      <c r="T91" s="84"/>
      <c r="U91" s="84"/>
      <c r="V91" s="84"/>
      <c r="W91" s="84"/>
      <c r="X91" s="84"/>
      <c r="Y91" s="84"/>
      <c r="Z91" s="84"/>
      <c r="AA91" s="84"/>
      <c r="AB91" s="84"/>
      <c r="AC91" s="84"/>
    </row>
    <row r="92" spans="1:29" ht="21" customHeight="1" x14ac:dyDescent="0.25">
      <c r="A92" s="24">
        <v>7.1</v>
      </c>
      <c r="B92" s="31" t="s">
        <v>20</v>
      </c>
      <c r="C92" s="27">
        <f t="shared" si="12"/>
        <v>30.23042936669793</v>
      </c>
      <c r="D92" s="27">
        <f t="shared" si="12"/>
        <v>14.148043627166707</v>
      </c>
      <c r="E92" s="27">
        <f t="shared" si="12"/>
        <v>28.653587694783322</v>
      </c>
      <c r="F92" s="27">
        <f t="shared" si="12"/>
        <v>15.143825259520604</v>
      </c>
      <c r="G92" s="27">
        <f t="shared" si="12"/>
        <v>8.1984883870984007</v>
      </c>
      <c r="H92" s="27">
        <f t="shared" si="12"/>
        <v>12.874268476971086</v>
      </c>
      <c r="I92" s="27">
        <f t="shared" si="12"/>
        <v>21.181950811954174</v>
      </c>
      <c r="J92" s="84"/>
      <c r="K92" s="84"/>
      <c r="L92" s="84"/>
      <c r="M92" s="84"/>
      <c r="N92" s="84"/>
      <c r="O92" s="84"/>
      <c r="P92" s="84"/>
      <c r="Q92" s="84"/>
      <c r="R92" s="84"/>
      <c r="S92" s="84"/>
      <c r="T92" s="84"/>
      <c r="U92" s="84"/>
      <c r="V92" s="84"/>
      <c r="W92" s="84"/>
      <c r="X92" s="84"/>
      <c r="Y92" s="84"/>
      <c r="Z92" s="84"/>
      <c r="AA92" s="84"/>
      <c r="AB92" s="84"/>
      <c r="AC92" s="84"/>
    </row>
    <row r="93" spans="1:29" ht="25.5" x14ac:dyDescent="0.25">
      <c r="A93" s="24">
        <v>7.2</v>
      </c>
      <c r="B93" s="31" t="s">
        <v>4</v>
      </c>
      <c r="C93" s="27">
        <f t="shared" si="12"/>
        <v>14.771490896403394</v>
      </c>
      <c r="D93" s="27">
        <f t="shared" si="12"/>
        <v>10.52380490200877</v>
      </c>
      <c r="E93" s="27">
        <f t="shared" si="12"/>
        <v>10.573023419525217</v>
      </c>
      <c r="F93" s="27">
        <f t="shared" si="12"/>
        <v>6.4806553080811513</v>
      </c>
      <c r="G93" s="27">
        <f t="shared" si="12"/>
        <v>18.211823271923233</v>
      </c>
      <c r="H93" s="27">
        <f t="shared" si="12"/>
        <v>17.083251567826331</v>
      </c>
      <c r="I93" s="27">
        <f t="shared" si="12"/>
        <v>12.260481189793682</v>
      </c>
      <c r="J93" s="84"/>
      <c r="K93" s="84"/>
      <c r="L93" s="84"/>
      <c r="M93" s="84"/>
      <c r="N93" s="84"/>
      <c r="O93" s="84"/>
      <c r="P93" s="84"/>
      <c r="Q93" s="84"/>
      <c r="R93" s="84"/>
      <c r="S93" s="84"/>
      <c r="T93" s="84"/>
      <c r="U93" s="84"/>
      <c r="V93" s="84"/>
      <c r="W93" s="84"/>
      <c r="X93" s="84"/>
      <c r="Y93" s="84"/>
      <c r="Z93" s="84"/>
      <c r="AA93" s="84"/>
      <c r="AB93" s="84"/>
      <c r="AC93" s="84"/>
    </row>
    <row r="94" spans="1:29" ht="25.5" x14ac:dyDescent="0.25">
      <c r="A94" s="24" t="s">
        <v>5</v>
      </c>
      <c r="B94" s="31" t="s">
        <v>6</v>
      </c>
      <c r="C94" s="27">
        <f t="shared" si="12"/>
        <v>15.777565263260819</v>
      </c>
      <c r="D94" s="27">
        <f t="shared" si="12"/>
        <v>11.154619375638486</v>
      </c>
      <c r="E94" s="27">
        <f t="shared" si="12"/>
        <v>8.947878461713854</v>
      </c>
      <c r="F94" s="27">
        <f t="shared" si="12"/>
        <v>6.6243604134056167</v>
      </c>
      <c r="G94" s="27">
        <f t="shared" si="12"/>
        <v>19.773435666626838</v>
      </c>
      <c r="H94" s="27">
        <f t="shared" si="12"/>
        <v>17.010778978806783</v>
      </c>
      <c r="I94" s="27">
        <f t="shared" si="12"/>
        <v>11.400318602692039</v>
      </c>
      <c r="J94" s="84"/>
      <c r="K94" s="84"/>
      <c r="L94" s="84"/>
      <c r="M94" s="84"/>
      <c r="N94" s="84"/>
      <c r="O94" s="84"/>
      <c r="P94" s="84"/>
      <c r="Q94" s="84"/>
      <c r="R94" s="84"/>
      <c r="S94" s="84"/>
      <c r="T94" s="84"/>
      <c r="U94" s="84"/>
      <c r="V94" s="84"/>
      <c r="W94" s="84"/>
      <c r="X94" s="84"/>
      <c r="Y94" s="84"/>
      <c r="Z94" s="84"/>
      <c r="AA94" s="84"/>
      <c r="AB94" s="84"/>
      <c r="AC94" s="84"/>
    </row>
    <row r="95" spans="1:29" ht="25.5" x14ac:dyDescent="0.25">
      <c r="A95" s="24" t="s">
        <v>7</v>
      </c>
      <c r="B95" s="31" t="s">
        <v>8</v>
      </c>
      <c r="C95" s="27">
        <f t="shared" si="12"/>
        <v>1.512926024946637</v>
      </c>
      <c r="D95" s="27">
        <f t="shared" si="12"/>
        <v>0.62320307210970149</v>
      </c>
      <c r="E95" s="27">
        <f t="shared" si="12"/>
        <v>11.959593874706531</v>
      </c>
      <c r="F95" s="27">
        <f t="shared" si="12"/>
        <v>-6.436322738770861</v>
      </c>
      <c r="G95" s="27">
        <f t="shared" si="12"/>
        <v>-5.0656780405618163</v>
      </c>
      <c r="H95" s="27">
        <f t="shared" si="12"/>
        <v>18.288431892066747</v>
      </c>
      <c r="I95" s="27">
        <f t="shared" si="12"/>
        <v>16.791693931189577</v>
      </c>
      <c r="J95" s="84"/>
      <c r="K95" s="84"/>
      <c r="L95" s="84"/>
      <c r="M95" s="84"/>
      <c r="N95" s="84"/>
      <c r="O95" s="84"/>
      <c r="P95" s="84"/>
      <c r="Q95" s="84"/>
      <c r="R95" s="84"/>
      <c r="S95" s="84"/>
      <c r="T95" s="84"/>
      <c r="U95" s="84"/>
      <c r="V95" s="84"/>
      <c r="W95" s="84"/>
      <c r="X95" s="84"/>
      <c r="Y95" s="84"/>
      <c r="Z95" s="84"/>
      <c r="AA95" s="84"/>
      <c r="AB95" s="84"/>
      <c r="AC95" s="84"/>
    </row>
    <row r="96" spans="1:29" ht="25.5" x14ac:dyDescent="0.25">
      <c r="A96" s="24" t="s">
        <v>9</v>
      </c>
      <c r="B96" s="31" t="s">
        <v>10</v>
      </c>
      <c r="C96" s="27">
        <f t="shared" si="12"/>
        <v>111.39016877593716</v>
      </c>
      <c r="D96" s="27">
        <f t="shared" si="12"/>
        <v>-26.564190283205903</v>
      </c>
      <c r="E96" s="27">
        <f t="shared" si="12"/>
        <v>68.482875889148161</v>
      </c>
      <c r="F96" s="27">
        <f t="shared" si="12"/>
        <v>92.452695396635875</v>
      </c>
      <c r="G96" s="27">
        <f t="shared" si="12"/>
        <v>5.6061568323919175</v>
      </c>
      <c r="H96" s="27">
        <f t="shared" si="12"/>
        <v>19.206746045657262</v>
      </c>
      <c r="I96" s="27">
        <f t="shared" si="12"/>
        <v>11.819820046213604</v>
      </c>
      <c r="J96" s="84"/>
      <c r="K96" s="84"/>
      <c r="L96" s="84"/>
      <c r="M96" s="84"/>
      <c r="N96" s="84"/>
      <c r="O96" s="84"/>
      <c r="P96" s="84"/>
      <c r="Q96" s="84"/>
      <c r="R96" s="84"/>
      <c r="S96" s="84"/>
      <c r="T96" s="84"/>
      <c r="U96" s="84"/>
      <c r="V96" s="84"/>
      <c r="W96" s="84"/>
      <c r="X96" s="84"/>
      <c r="Y96" s="84"/>
      <c r="Z96" s="84"/>
      <c r="AA96" s="84"/>
      <c r="AB96" s="84"/>
      <c r="AC96" s="84"/>
    </row>
    <row r="97" spans="1:29" ht="25.5" x14ac:dyDescent="0.25">
      <c r="A97" s="24" t="s">
        <v>11</v>
      </c>
      <c r="B97" s="31" t="s">
        <v>82</v>
      </c>
      <c r="C97" s="27">
        <f t="shared" ref="C97:I106" si="13">(D24/C24-1)*100</f>
        <v>8.912799744101175</v>
      </c>
      <c r="D97" s="27">
        <f t="shared" si="13"/>
        <v>12.615604595416618</v>
      </c>
      <c r="E97" s="27">
        <f t="shared" si="13"/>
        <v>21.540174357899456</v>
      </c>
      <c r="F97" s="27">
        <f t="shared" si="13"/>
        <v>4.0727828579957714</v>
      </c>
      <c r="G97" s="27">
        <f t="shared" si="13"/>
        <v>15.357253174994057</v>
      </c>
      <c r="H97" s="27">
        <f t="shared" si="13"/>
        <v>17.083251567826263</v>
      </c>
      <c r="I97" s="27">
        <f t="shared" si="13"/>
        <v>18.368574857260779</v>
      </c>
      <c r="J97" s="84"/>
      <c r="K97" s="84"/>
      <c r="L97" s="84"/>
      <c r="M97" s="84"/>
      <c r="N97" s="84"/>
      <c r="O97" s="84"/>
      <c r="P97" s="84"/>
      <c r="Q97" s="84"/>
      <c r="R97" s="84"/>
      <c r="S97" s="84"/>
      <c r="T97" s="84"/>
      <c r="U97" s="84"/>
      <c r="V97" s="84"/>
      <c r="W97" s="84"/>
      <c r="X97" s="84"/>
      <c r="Y97" s="84"/>
      <c r="Z97" s="84"/>
      <c r="AA97" s="84"/>
      <c r="AB97" s="84"/>
      <c r="AC97" s="84"/>
    </row>
    <row r="98" spans="1:29" ht="20.25" customHeight="1" x14ac:dyDescent="0.25">
      <c r="A98" s="24">
        <v>7.3</v>
      </c>
      <c r="B98" s="31" t="s">
        <v>12</v>
      </c>
      <c r="C98" s="27">
        <f t="shared" si="13"/>
        <v>10.139676655989781</v>
      </c>
      <c r="D98" s="27">
        <f t="shared" si="13"/>
        <v>18.521398424745826</v>
      </c>
      <c r="E98" s="27">
        <f t="shared" si="13"/>
        <v>3.0054672661535609</v>
      </c>
      <c r="F98" s="27">
        <f t="shared" si="13"/>
        <v>7.7956908090048183</v>
      </c>
      <c r="G98" s="27">
        <f t="shared" si="13"/>
        <v>10.79640853483108</v>
      </c>
      <c r="H98" s="27">
        <f t="shared" si="13"/>
        <v>7.506088173923664</v>
      </c>
      <c r="I98" s="27">
        <f t="shared" si="13"/>
        <v>11.54692910011863</v>
      </c>
      <c r="J98" s="84"/>
      <c r="K98" s="84"/>
      <c r="L98" s="84"/>
      <c r="M98" s="84"/>
      <c r="N98" s="84"/>
      <c r="O98" s="84"/>
      <c r="P98" s="84"/>
      <c r="Q98" s="84"/>
      <c r="R98" s="84"/>
      <c r="S98" s="84"/>
      <c r="T98" s="84"/>
      <c r="U98" s="84"/>
      <c r="V98" s="84"/>
      <c r="W98" s="84"/>
      <c r="X98" s="84"/>
      <c r="Y98" s="84"/>
      <c r="Z98" s="84"/>
      <c r="AA98" s="84"/>
      <c r="AB98" s="84"/>
      <c r="AC98" s="84"/>
    </row>
    <row r="99" spans="1:29" ht="31.5" customHeight="1" x14ac:dyDescent="0.25">
      <c r="A99" s="24">
        <v>7.4</v>
      </c>
      <c r="B99" s="31" t="s">
        <v>83</v>
      </c>
      <c r="C99" s="27">
        <f t="shared" si="13"/>
        <v>10.938925200434646</v>
      </c>
      <c r="D99" s="27">
        <f t="shared" si="13"/>
        <v>20.335034556644271</v>
      </c>
      <c r="E99" s="27">
        <f t="shared" si="13"/>
        <v>20.210995939165443</v>
      </c>
      <c r="F99" s="27">
        <f t="shared" si="13"/>
        <v>14.91817369450057</v>
      </c>
      <c r="G99" s="27">
        <f t="shared" si="13"/>
        <v>5.450921855161428</v>
      </c>
      <c r="H99" s="27">
        <f t="shared" si="13"/>
        <v>5.3853595614318017</v>
      </c>
      <c r="I99" s="27">
        <f t="shared" si="13"/>
        <v>10.718657107885953</v>
      </c>
      <c r="J99" s="84"/>
      <c r="K99" s="84"/>
      <c r="L99" s="84"/>
      <c r="M99" s="84"/>
      <c r="N99" s="84"/>
      <c r="O99" s="84"/>
      <c r="P99" s="84"/>
      <c r="Q99" s="84"/>
      <c r="R99" s="84"/>
      <c r="S99" s="84"/>
      <c r="T99" s="84"/>
      <c r="U99" s="84"/>
      <c r="V99" s="84"/>
      <c r="W99" s="84"/>
      <c r="X99" s="84"/>
      <c r="Y99" s="84"/>
      <c r="Z99" s="84"/>
      <c r="AA99" s="84"/>
      <c r="AB99" s="84"/>
      <c r="AC99" s="84"/>
    </row>
    <row r="100" spans="1:29" ht="25.5" x14ac:dyDescent="0.25">
      <c r="A100" s="24" t="s">
        <v>51</v>
      </c>
      <c r="B100" s="31" t="s">
        <v>58</v>
      </c>
      <c r="C100" s="27">
        <f t="shared" si="13"/>
        <v>14.322495080886943</v>
      </c>
      <c r="D100" s="27">
        <f t="shared" si="13"/>
        <v>5.7092795127593909</v>
      </c>
      <c r="E100" s="27">
        <f t="shared" si="13"/>
        <v>10.684375087381648</v>
      </c>
      <c r="F100" s="27">
        <f t="shared" si="13"/>
        <v>11.636591486905989</v>
      </c>
      <c r="G100" s="27">
        <f t="shared" si="13"/>
        <v>2.0846773953973496</v>
      </c>
      <c r="H100" s="27">
        <f t="shared" si="13"/>
        <v>10.685902474032872</v>
      </c>
      <c r="I100" s="27">
        <f t="shared" si="13"/>
        <v>10.283197432656355</v>
      </c>
      <c r="J100" s="84"/>
      <c r="K100" s="84"/>
      <c r="L100" s="84"/>
      <c r="M100" s="84"/>
      <c r="N100" s="84"/>
      <c r="O100" s="84"/>
      <c r="P100" s="84"/>
      <c r="Q100" s="84"/>
      <c r="R100" s="84"/>
      <c r="S100" s="84"/>
      <c r="T100" s="84"/>
      <c r="U100" s="84"/>
      <c r="V100" s="84"/>
      <c r="W100" s="84"/>
      <c r="X100" s="84"/>
      <c r="Y100" s="84"/>
      <c r="Z100" s="84"/>
      <c r="AA100" s="84"/>
      <c r="AB100" s="84"/>
      <c r="AC100" s="84"/>
    </row>
    <row r="101" spans="1:29" ht="38.25" x14ac:dyDescent="0.25">
      <c r="A101" s="24" t="s">
        <v>52</v>
      </c>
      <c r="B101" s="31" t="s">
        <v>84</v>
      </c>
      <c r="C101" s="27">
        <f t="shared" si="13"/>
        <v>11.397583495924014</v>
      </c>
      <c r="D101" s="27">
        <f t="shared" si="13"/>
        <v>12.878113303573425</v>
      </c>
      <c r="E101" s="27">
        <f t="shared" si="13"/>
        <v>8.1696928683030912</v>
      </c>
      <c r="F101" s="27">
        <f t="shared" si="13"/>
        <v>5.0652376370727392</v>
      </c>
      <c r="G101" s="27">
        <f t="shared" si="13"/>
        <v>7.9421824788954432</v>
      </c>
      <c r="H101" s="27">
        <f t="shared" si="13"/>
        <v>10.66897593436269</v>
      </c>
      <c r="I101" s="27">
        <f t="shared" si="13"/>
        <v>10.419060660421064</v>
      </c>
      <c r="J101" s="84"/>
      <c r="K101" s="84"/>
      <c r="L101" s="84"/>
      <c r="M101" s="84"/>
      <c r="N101" s="84"/>
      <c r="O101" s="84"/>
      <c r="P101" s="84"/>
      <c r="Q101" s="84"/>
      <c r="R101" s="84"/>
      <c r="S101" s="84"/>
      <c r="T101" s="84"/>
      <c r="U101" s="84"/>
      <c r="V101" s="84"/>
      <c r="W101" s="84"/>
      <c r="X101" s="84"/>
      <c r="Y101" s="84"/>
      <c r="Z101" s="84"/>
      <c r="AA101" s="84"/>
      <c r="AB101" s="84"/>
      <c r="AC101" s="84"/>
    </row>
    <row r="102" spans="1:29" ht="25.5" x14ac:dyDescent="0.25">
      <c r="A102" s="24" t="s">
        <v>53</v>
      </c>
      <c r="B102" s="31" t="s">
        <v>85</v>
      </c>
      <c r="C102" s="27">
        <f t="shared" si="13"/>
        <v>13.640837916874936</v>
      </c>
      <c r="D102" s="27">
        <f t="shared" si="13"/>
        <v>41.786865341352076</v>
      </c>
      <c r="E102" s="27">
        <f t="shared" si="13"/>
        <v>9.1207943440810411</v>
      </c>
      <c r="F102" s="27">
        <f t="shared" si="13"/>
        <v>3.6983555281977276</v>
      </c>
      <c r="G102" s="27">
        <f t="shared" si="13"/>
        <v>4.7486747101266102</v>
      </c>
      <c r="H102" s="27">
        <f t="shared" si="13"/>
        <v>28.063126011181861</v>
      </c>
      <c r="I102" s="27">
        <f t="shared" si="13"/>
        <v>13.973592585563544</v>
      </c>
      <c r="J102" s="84"/>
      <c r="K102" s="84"/>
      <c r="L102" s="84"/>
      <c r="M102" s="84"/>
      <c r="N102" s="84"/>
      <c r="O102" s="84"/>
      <c r="P102" s="84"/>
      <c r="Q102" s="84"/>
      <c r="R102" s="84"/>
      <c r="S102" s="84"/>
      <c r="T102" s="84"/>
      <c r="U102" s="84"/>
      <c r="V102" s="84"/>
      <c r="W102" s="84"/>
      <c r="X102" s="84"/>
      <c r="Y102" s="84"/>
      <c r="Z102" s="84"/>
      <c r="AA102" s="84"/>
      <c r="AB102" s="84"/>
      <c r="AC102" s="84"/>
    </row>
    <row r="103" spans="1:29" ht="18.75" customHeight="1" x14ac:dyDescent="0.25">
      <c r="A103" s="24" t="s">
        <v>54</v>
      </c>
      <c r="B103" s="31" t="s">
        <v>13</v>
      </c>
      <c r="C103" s="27">
        <f t="shared" si="13"/>
        <v>8.8895408715961466</v>
      </c>
      <c r="D103" s="27">
        <f t="shared" si="13"/>
        <v>2.1140423578879242</v>
      </c>
      <c r="E103" s="27">
        <f t="shared" si="13"/>
        <v>11.278722748365123</v>
      </c>
      <c r="F103" s="27">
        <f t="shared" si="13"/>
        <v>10.358257415365713</v>
      </c>
      <c r="G103" s="27">
        <f t="shared" si="13"/>
        <v>10.174177320836764</v>
      </c>
      <c r="H103" s="27">
        <f t="shared" si="13"/>
        <v>20.368631105893375</v>
      </c>
      <c r="I103" s="27">
        <f t="shared" si="13"/>
        <v>5.1841409893315316</v>
      </c>
      <c r="J103" s="84"/>
      <c r="K103" s="84"/>
      <c r="L103" s="84"/>
      <c r="M103" s="84"/>
      <c r="N103" s="84"/>
      <c r="O103" s="84"/>
      <c r="P103" s="84"/>
      <c r="Q103" s="84"/>
      <c r="R103" s="84"/>
      <c r="S103" s="84"/>
      <c r="T103" s="84"/>
      <c r="U103" s="84"/>
      <c r="V103" s="84"/>
      <c r="W103" s="84"/>
      <c r="X103" s="84"/>
      <c r="Y103" s="84"/>
      <c r="Z103" s="84"/>
      <c r="AA103" s="84"/>
      <c r="AB103" s="84"/>
      <c r="AC103" s="84"/>
    </row>
    <row r="104" spans="1:29" ht="18.75" customHeight="1" x14ac:dyDescent="0.25">
      <c r="A104" s="24"/>
      <c r="B104" s="28" t="s">
        <v>91</v>
      </c>
      <c r="C104" s="33">
        <f t="shared" si="13"/>
        <v>14.071192696167834</v>
      </c>
      <c r="D104" s="33">
        <f t="shared" si="13"/>
        <v>13.330338291950095</v>
      </c>
      <c r="E104" s="33">
        <f t="shared" si="13"/>
        <v>10.578634874286298</v>
      </c>
      <c r="F104" s="33">
        <f t="shared" si="13"/>
        <v>8.660716687262827</v>
      </c>
      <c r="G104" s="33">
        <f t="shared" si="13"/>
        <v>6.749329855624131</v>
      </c>
      <c r="H104" s="33">
        <f t="shared" si="13"/>
        <v>16.797109581962278</v>
      </c>
      <c r="I104" s="33">
        <f t="shared" si="13"/>
        <v>10.817494988807862</v>
      </c>
      <c r="J104" s="84"/>
      <c r="K104" s="84"/>
      <c r="L104" s="84"/>
      <c r="M104" s="84"/>
      <c r="N104" s="84"/>
      <c r="O104" s="84"/>
      <c r="P104" s="84"/>
      <c r="Q104" s="84"/>
      <c r="R104" s="84"/>
      <c r="S104" s="84"/>
      <c r="T104" s="84"/>
      <c r="U104" s="84"/>
      <c r="V104" s="84"/>
      <c r="W104" s="84"/>
      <c r="X104" s="84"/>
      <c r="Y104" s="84"/>
      <c r="Z104" s="84"/>
      <c r="AA104" s="84"/>
      <c r="AB104" s="84"/>
      <c r="AC104" s="84"/>
    </row>
    <row r="105" spans="1:29" ht="30" x14ac:dyDescent="0.25">
      <c r="A105" s="34">
        <v>12</v>
      </c>
      <c r="B105" s="35" t="s">
        <v>86</v>
      </c>
      <c r="C105" s="33">
        <f t="shared" si="13"/>
        <v>13.136738025981099</v>
      </c>
      <c r="D105" s="33">
        <f t="shared" si="13"/>
        <v>12.553906261072644</v>
      </c>
      <c r="E105" s="33">
        <f t="shared" si="13"/>
        <v>5.2627528556695058</v>
      </c>
      <c r="F105" s="33">
        <f t="shared" si="13"/>
        <v>3.1663448127066118</v>
      </c>
      <c r="G105" s="33">
        <f t="shared" si="13"/>
        <v>14.252891420314452</v>
      </c>
      <c r="H105" s="33">
        <f t="shared" si="13"/>
        <v>13.130567063083687</v>
      </c>
      <c r="I105" s="33">
        <f t="shared" si="13"/>
        <v>11.201391576639285</v>
      </c>
      <c r="J105" s="84"/>
      <c r="K105" s="84"/>
      <c r="L105" s="84"/>
      <c r="M105" s="84"/>
      <c r="N105" s="84"/>
      <c r="O105" s="84"/>
      <c r="P105" s="84"/>
      <c r="Q105" s="84"/>
      <c r="R105" s="84"/>
      <c r="S105" s="84"/>
      <c r="T105" s="84"/>
      <c r="U105" s="84"/>
      <c r="V105" s="84"/>
      <c r="W105" s="84"/>
      <c r="X105" s="84"/>
      <c r="Y105" s="84"/>
      <c r="Z105" s="84"/>
      <c r="AA105" s="84"/>
      <c r="AB105" s="84"/>
      <c r="AC105" s="84"/>
    </row>
    <row r="106" spans="1:29" ht="31.5" x14ac:dyDescent="0.25">
      <c r="A106" s="23">
        <v>13</v>
      </c>
      <c r="B106" s="37" t="s">
        <v>71</v>
      </c>
      <c r="C106" s="33">
        <f t="shared" si="13"/>
        <v>13.296210053433066</v>
      </c>
      <c r="D106" s="33">
        <f t="shared" si="13"/>
        <v>13.288432098333146</v>
      </c>
      <c r="E106" s="33">
        <f t="shared" si="13"/>
        <v>5.9952939605092626</v>
      </c>
      <c r="F106" s="33">
        <f t="shared" si="13"/>
        <v>4.564099968750579</v>
      </c>
      <c r="G106" s="33">
        <f t="shared" si="13"/>
        <v>17.053398701038304</v>
      </c>
      <c r="H106" s="33">
        <f t="shared" si="13"/>
        <v>13.010982196773146</v>
      </c>
      <c r="I106" s="33">
        <f t="shared" si="13"/>
        <v>11.809104812077553</v>
      </c>
      <c r="J106" s="84"/>
      <c r="K106" s="84"/>
      <c r="L106" s="84"/>
      <c r="M106" s="84"/>
      <c r="N106" s="84"/>
      <c r="O106" s="84"/>
      <c r="P106" s="84"/>
      <c r="Q106" s="84"/>
      <c r="R106" s="84"/>
      <c r="S106" s="84"/>
      <c r="T106" s="84"/>
      <c r="U106" s="84"/>
      <c r="V106" s="84"/>
      <c r="W106" s="84"/>
      <c r="X106" s="84"/>
      <c r="Y106" s="84"/>
      <c r="Z106" s="84"/>
      <c r="AA106" s="84"/>
      <c r="AB106" s="84"/>
      <c r="AC106" s="84"/>
    </row>
    <row r="107" spans="1:29" ht="15.75" x14ac:dyDescent="0.25">
      <c r="A107" s="34">
        <v>14</v>
      </c>
      <c r="B107" s="35" t="s">
        <v>95</v>
      </c>
      <c r="C107" s="33">
        <f t="shared" ref="C107:I107" si="14">(D34/C34-1)*100</f>
        <v>12.156633628192814</v>
      </c>
      <c r="D107" s="33">
        <f t="shared" si="14"/>
        <v>12.149868104772231</v>
      </c>
      <c r="E107" s="33">
        <f t="shared" si="14"/>
        <v>4.9285704929594276</v>
      </c>
      <c r="F107" s="33">
        <f t="shared" si="14"/>
        <v>3.5152004831327188</v>
      </c>
      <c r="G107" s="33">
        <f t="shared" si="14"/>
        <v>15.875221055927646</v>
      </c>
      <c r="H107" s="33">
        <f t="shared" si="14"/>
        <v>11.874851638587991</v>
      </c>
      <c r="I107" s="33">
        <f t="shared" si="14"/>
        <v>10.684031400459215</v>
      </c>
      <c r="J107" s="84"/>
      <c r="K107" s="84"/>
      <c r="L107" s="84"/>
      <c r="M107" s="84"/>
      <c r="N107" s="84"/>
      <c r="O107" s="84"/>
      <c r="P107" s="84"/>
      <c r="Q107" s="84"/>
      <c r="R107" s="84"/>
      <c r="S107" s="84"/>
      <c r="T107" s="84"/>
      <c r="U107" s="84"/>
      <c r="V107" s="84"/>
      <c r="W107" s="84"/>
      <c r="X107" s="84"/>
      <c r="Y107" s="84"/>
      <c r="Z107" s="84"/>
      <c r="AA107" s="84"/>
      <c r="AB107" s="84"/>
      <c r="AC107" s="84"/>
    </row>
    <row r="108" spans="1:29" x14ac:dyDescent="0.25">
      <c r="A108" s="7"/>
      <c r="B108" s="7"/>
      <c r="C108" s="7"/>
      <c r="D108" s="7"/>
      <c r="E108" s="7"/>
      <c r="F108" s="7"/>
      <c r="G108" s="7"/>
      <c r="J108" s="84"/>
      <c r="K108" s="84"/>
      <c r="L108" s="84"/>
      <c r="M108" s="84"/>
      <c r="N108" s="84"/>
      <c r="O108" s="84"/>
      <c r="P108" s="84"/>
      <c r="Q108" s="84"/>
      <c r="R108" s="84"/>
      <c r="S108" s="84"/>
      <c r="T108" s="84"/>
      <c r="U108" s="84"/>
      <c r="V108" s="84"/>
      <c r="W108" s="84"/>
      <c r="X108" s="84"/>
      <c r="Y108" s="84"/>
      <c r="Z108" s="84"/>
      <c r="AA108" s="84"/>
      <c r="AB108" s="84"/>
      <c r="AC108" s="84"/>
    </row>
    <row r="109" spans="1:29" x14ac:dyDescent="0.25">
      <c r="A109" s="149">
        <v>10</v>
      </c>
      <c r="B109" s="149"/>
      <c r="C109" s="149"/>
      <c r="D109" s="149"/>
      <c r="E109" s="149"/>
      <c r="F109" s="149"/>
      <c r="G109" s="149"/>
      <c r="H109" s="149"/>
      <c r="I109" s="149"/>
      <c r="J109" s="84"/>
      <c r="K109" s="84"/>
      <c r="L109" s="84"/>
      <c r="M109" s="84"/>
      <c r="N109" s="84"/>
      <c r="O109" s="84"/>
      <c r="P109" s="84"/>
      <c r="Q109" s="84"/>
      <c r="R109" s="84"/>
      <c r="S109" s="84"/>
      <c r="T109" s="84"/>
      <c r="U109" s="84"/>
      <c r="V109" s="84"/>
      <c r="W109" s="84"/>
      <c r="X109" s="84"/>
      <c r="Y109" s="84"/>
      <c r="Z109" s="84"/>
      <c r="AA109" s="84"/>
      <c r="AB109" s="84"/>
      <c r="AC109" s="84"/>
    </row>
    <row r="110" spans="1:29" ht="36" customHeight="1" x14ac:dyDescent="0.25">
      <c r="A110" s="152" t="s">
        <v>64</v>
      </c>
      <c r="B110" s="152"/>
      <c r="C110" s="152"/>
      <c r="D110" s="152"/>
      <c r="E110" s="152"/>
      <c r="F110" s="152"/>
      <c r="G110" s="152"/>
      <c r="H110" s="152"/>
      <c r="I110" s="152"/>
      <c r="J110" s="152"/>
    </row>
    <row r="111" spans="1:29" ht="20.25" customHeight="1" x14ac:dyDescent="0.25">
      <c r="A111" s="147" t="s">
        <v>15</v>
      </c>
      <c r="B111" s="145" t="s">
        <v>42</v>
      </c>
      <c r="C111" s="145" t="s">
        <v>92</v>
      </c>
      <c r="D111" s="145"/>
      <c r="E111" s="145"/>
      <c r="F111" s="145"/>
      <c r="G111" s="145"/>
      <c r="H111" s="145"/>
      <c r="I111" s="145"/>
      <c r="J111" s="145"/>
    </row>
    <row r="112" spans="1:29" ht="25.5" x14ac:dyDescent="0.25">
      <c r="A112" s="147"/>
      <c r="B112" s="145"/>
      <c r="C112" s="23" t="s">
        <v>23</v>
      </c>
      <c r="D112" s="23" t="s">
        <v>16</v>
      </c>
      <c r="E112" s="23" t="s">
        <v>17</v>
      </c>
      <c r="F112" s="23" t="s">
        <v>109</v>
      </c>
      <c r="G112" s="23" t="s">
        <v>108</v>
      </c>
      <c r="H112" s="23" t="s">
        <v>105</v>
      </c>
      <c r="I112" s="23" t="s">
        <v>106</v>
      </c>
      <c r="J112" s="23" t="s">
        <v>107</v>
      </c>
    </row>
    <row r="113" spans="1:10" ht="25.5" x14ac:dyDescent="0.25">
      <c r="A113" s="24" t="s">
        <v>44</v>
      </c>
      <c r="B113" s="25" t="s">
        <v>74</v>
      </c>
      <c r="C113" s="26">
        <f t="shared" ref="C113:J113" si="15">C114+C115+C116+C117</f>
        <v>3934537.4578521303</v>
      </c>
      <c r="D113" s="26">
        <f t="shared" si="15"/>
        <v>4558109.1756077604</v>
      </c>
      <c r="E113" s="26">
        <f t="shared" si="15"/>
        <v>4368529.2794859922</v>
      </c>
      <c r="F113" s="26">
        <f t="shared" si="15"/>
        <v>4711023.6566479541</v>
      </c>
      <c r="G113" s="26">
        <f t="shared" si="15"/>
        <v>4111533.0440868596</v>
      </c>
      <c r="H113" s="26">
        <f t="shared" si="15"/>
        <v>4908398.4532477902</v>
      </c>
      <c r="I113" s="26">
        <f t="shared" si="15"/>
        <v>4508078.6286797039</v>
      </c>
      <c r="J113" s="26">
        <f t="shared" si="15"/>
        <v>4880864.8858060436</v>
      </c>
    </row>
    <row r="114" spans="1:10" ht="24.75" customHeight="1" x14ac:dyDescent="0.25">
      <c r="A114" s="24">
        <v>1.1000000000000001</v>
      </c>
      <c r="B114" s="25" t="s">
        <v>0</v>
      </c>
      <c r="C114" s="26">
        <v>2555038.7536649816</v>
      </c>
      <c r="D114" s="26">
        <v>3153542.0499220253</v>
      </c>
      <c r="E114" s="26">
        <v>2864359.9027891825</v>
      </c>
      <c r="F114" s="26">
        <v>3154053.7727801898</v>
      </c>
      <c r="G114" s="26">
        <v>2454137.3643230046</v>
      </c>
      <c r="H114" s="26">
        <v>3125873.9599144594</v>
      </c>
      <c r="I114" s="26">
        <v>2603792.4819341386</v>
      </c>
      <c r="J114" s="26">
        <v>2803257.2025576648</v>
      </c>
    </row>
    <row r="115" spans="1:10" s="18" customFormat="1" ht="24.75" customHeight="1" x14ac:dyDescent="0.25">
      <c r="A115" s="38">
        <v>1.2</v>
      </c>
      <c r="B115" s="39" t="s">
        <v>1</v>
      </c>
      <c r="C115" s="40">
        <v>538910.85180090985</v>
      </c>
      <c r="D115" s="40">
        <v>550337.0708633844</v>
      </c>
      <c r="E115" s="40">
        <v>603389.35620929161</v>
      </c>
      <c r="F115" s="40">
        <v>581685.70617648505</v>
      </c>
      <c r="G115" s="40">
        <v>609794.04578348587</v>
      </c>
      <c r="H115" s="40">
        <v>638523.76285487949</v>
      </c>
      <c r="I115" s="40">
        <v>686221.49050388217</v>
      </c>
      <c r="J115" s="40">
        <v>766567.5722499541</v>
      </c>
    </row>
    <row r="116" spans="1:10" ht="24.75" customHeight="1" x14ac:dyDescent="0.25">
      <c r="A116" s="24">
        <v>1.3</v>
      </c>
      <c r="B116" s="25" t="s">
        <v>75</v>
      </c>
      <c r="C116" s="26">
        <v>572222.6487036827</v>
      </c>
      <c r="D116" s="26">
        <v>552476.87995432643</v>
      </c>
      <c r="E116" s="26">
        <v>604104.61933705199</v>
      </c>
      <c r="F116" s="26">
        <v>638506.8408140681</v>
      </c>
      <c r="G116" s="26">
        <v>675203.77690677391</v>
      </c>
      <c r="H116" s="26">
        <v>689935.33713039523</v>
      </c>
      <c r="I116" s="26">
        <v>686541.1560475037</v>
      </c>
      <c r="J116" s="26">
        <v>717380.87895159726</v>
      </c>
    </row>
    <row r="117" spans="1:10" ht="24.75" customHeight="1" x14ac:dyDescent="0.25">
      <c r="A117" s="24">
        <v>1.4</v>
      </c>
      <c r="B117" s="25" t="s">
        <v>76</v>
      </c>
      <c r="C117" s="26">
        <v>268365.20368255628</v>
      </c>
      <c r="D117" s="26">
        <v>301753.1748680239</v>
      </c>
      <c r="E117" s="26">
        <v>296675.40115046571</v>
      </c>
      <c r="F117" s="26">
        <v>336777.33687721146</v>
      </c>
      <c r="G117" s="26">
        <v>372397.85707359534</v>
      </c>
      <c r="H117" s="26">
        <v>454065.39334805578</v>
      </c>
      <c r="I117" s="26">
        <v>531523.50019417971</v>
      </c>
      <c r="J117" s="26">
        <v>593659.23204682756</v>
      </c>
    </row>
    <row r="118" spans="1:10" ht="18.95" customHeight="1" x14ac:dyDescent="0.25">
      <c r="A118" s="24" t="s">
        <v>45</v>
      </c>
      <c r="B118" s="25" t="s">
        <v>77</v>
      </c>
      <c r="C118" s="26">
        <v>2648738.4527413668</v>
      </c>
      <c r="D118" s="26">
        <v>2596740.4859144408</v>
      </c>
      <c r="E118" s="26">
        <v>3097751.8279523589</v>
      </c>
      <c r="F118" s="26">
        <v>2851913.8628404448</v>
      </c>
      <c r="G118" s="26">
        <v>3674187.3810893246</v>
      </c>
      <c r="H118" s="26">
        <v>4832944.1242677048</v>
      </c>
      <c r="I118" s="26">
        <v>4855238.0564944372</v>
      </c>
      <c r="J118" s="26">
        <v>5063811.2500153398</v>
      </c>
    </row>
    <row r="119" spans="1:10" ht="18.95" customHeight="1" x14ac:dyDescent="0.25">
      <c r="A119" s="24"/>
      <c r="B119" s="28" t="s">
        <v>89</v>
      </c>
      <c r="C119" s="29">
        <f t="shared" ref="C119:J119" si="16">C113+C118</f>
        <v>6583275.9105934966</v>
      </c>
      <c r="D119" s="29">
        <f t="shared" si="16"/>
        <v>7154849.6615222013</v>
      </c>
      <c r="E119" s="29">
        <f t="shared" si="16"/>
        <v>7466281.107438351</v>
      </c>
      <c r="F119" s="29">
        <f t="shared" si="16"/>
        <v>7562937.5194883989</v>
      </c>
      <c r="G119" s="29">
        <f t="shared" si="16"/>
        <v>7785720.4251761846</v>
      </c>
      <c r="H119" s="29">
        <f t="shared" si="16"/>
        <v>9741342.5775154941</v>
      </c>
      <c r="I119" s="29">
        <f t="shared" si="16"/>
        <v>9363316.6851741411</v>
      </c>
      <c r="J119" s="29">
        <f t="shared" si="16"/>
        <v>9944676.1358213834</v>
      </c>
    </row>
    <row r="120" spans="1:10" ht="18.95" customHeight="1" x14ac:dyDescent="0.25">
      <c r="A120" s="24" t="s">
        <v>46</v>
      </c>
      <c r="B120" s="25" t="s">
        <v>2</v>
      </c>
      <c r="C120" s="26">
        <v>4116404.4662145386</v>
      </c>
      <c r="D120" s="26">
        <v>3985120.3597139129</v>
      </c>
      <c r="E120" s="26">
        <v>4830203.5772336489</v>
      </c>
      <c r="F120" s="26">
        <v>4374502.6220550695</v>
      </c>
      <c r="G120" s="26">
        <v>4840718.7532791151</v>
      </c>
      <c r="H120" s="26">
        <v>6265887.3927238295</v>
      </c>
      <c r="I120" s="26">
        <v>7147228.5426749708</v>
      </c>
      <c r="J120" s="26">
        <v>8274309.1052615372</v>
      </c>
    </row>
    <row r="121" spans="1:10" ht="38.25" x14ac:dyDescent="0.25">
      <c r="A121" s="24" t="s">
        <v>47</v>
      </c>
      <c r="B121" s="25" t="s">
        <v>57</v>
      </c>
      <c r="C121" s="26">
        <v>775700.62358404056</v>
      </c>
      <c r="D121" s="26">
        <v>924884.38789196883</v>
      </c>
      <c r="E121" s="26">
        <v>987636.53958219092</v>
      </c>
      <c r="F121" s="26">
        <v>919544.07150015468</v>
      </c>
      <c r="G121" s="26">
        <v>1105925.5820406559</v>
      </c>
      <c r="H121" s="26">
        <v>1226883.8976913423</v>
      </c>
      <c r="I121" s="26">
        <v>1296676.7619528521</v>
      </c>
      <c r="J121" s="26">
        <v>1348939.2009877858</v>
      </c>
    </row>
    <row r="122" spans="1:10" ht="18.95" customHeight="1" x14ac:dyDescent="0.25">
      <c r="A122" s="24" t="s">
        <v>48</v>
      </c>
      <c r="B122" s="31" t="s">
        <v>3</v>
      </c>
      <c r="C122" s="26">
        <v>2059628.6952868076</v>
      </c>
      <c r="D122" s="26">
        <v>2009633.3220845647</v>
      </c>
      <c r="E122" s="26">
        <v>2144854.6349975439</v>
      </c>
      <c r="F122" s="26">
        <v>2138636.216184211</v>
      </c>
      <c r="G122" s="26">
        <v>2146416.4530322584</v>
      </c>
      <c r="H122" s="26">
        <v>2184977.0924508739</v>
      </c>
      <c r="I122" s="26">
        <v>2317385.4218247118</v>
      </c>
      <c r="J122" s="26">
        <v>2379853.6346336822</v>
      </c>
    </row>
    <row r="123" spans="1:10" ht="18.95" customHeight="1" x14ac:dyDescent="0.25">
      <c r="A123" s="24"/>
      <c r="B123" s="28" t="s">
        <v>90</v>
      </c>
      <c r="C123" s="29">
        <f t="shared" ref="C123:J123" si="17">C120+C121+C122</f>
        <v>6951733.7850853866</v>
      </c>
      <c r="D123" s="29">
        <f t="shared" si="17"/>
        <v>6919638.0696904464</v>
      </c>
      <c r="E123" s="29">
        <f t="shared" si="17"/>
        <v>7962694.7518133838</v>
      </c>
      <c r="F123" s="29">
        <f t="shared" si="17"/>
        <v>7432682.9097394357</v>
      </c>
      <c r="G123" s="29">
        <f t="shared" si="17"/>
        <v>8093060.7883520294</v>
      </c>
      <c r="H123" s="29">
        <f t="shared" si="17"/>
        <v>9677748.3828660455</v>
      </c>
      <c r="I123" s="29">
        <f t="shared" si="17"/>
        <v>10761290.726452535</v>
      </c>
      <c r="J123" s="29">
        <f t="shared" si="17"/>
        <v>12003101.940883005</v>
      </c>
    </row>
    <row r="124" spans="1:10" ht="25.5" x14ac:dyDescent="0.25">
      <c r="A124" s="24" t="s">
        <v>49</v>
      </c>
      <c r="B124" s="31" t="s">
        <v>78</v>
      </c>
      <c r="C124" s="26">
        <f t="shared" ref="C124:J124" si="18">C125+C126</f>
        <v>2035854.3530947159</v>
      </c>
      <c r="D124" s="26">
        <f t="shared" si="18"/>
        <v>2274230.7434891961</v>
      </c>
      <c r="E124" s="26">
        <f t="shared" si="18"/>
        <v>2454254.0246662232</v>
      </c>
      <c r="F124" s="26">
        <f t="shared" si="18"/>
        <v>2652359.7073219866</v>
      </c>
      <c r="G124" s="26">
        <f t="shared" si="18"/>
        <v>3052006.1232740334</v>
      </c>
      <c r="H124" s="26">
        <f t="shared" si="18"/>
        <v>3056923.8382976828</v>
      </c>
      <c r="I124" s="26">
        <f t="shared" si="18"/>
        <v>3504739.0611860184</v>
      </c>
      <c r="J124" s="26">
        <f t="shared" si="18"/>
        <v>3744551.3185164984</v>
      </c>
    </row>
    <row r="125" spans="1:10" ht="18.95" customHeight="1" x14ac:dyDescent="0.25">
      <c r="A125" s="24">
        <v>6.1</v>
      </c>
      <c r="B125" s="31" t="s">
        <v>79</v>
      </c>
      <c r="C125" s="26">
        <v>1838865.6765300001</v>
      </c>
      <c r="D125" s="26">
        <v>2071553.4155974532</v>
      </c>
      <c r="E125" s="26">
        <v>2245247.9996932428</v>
      </c>
      <c r="F125" s="26">
        <v>2435869.9411440156</v>
      </c>
      <c r="G125" s="26">
        <v>2806083.1493283296</v>
      </c>
      <c r="H125" s="26">
        <v>2790779.6457835627</v>
      </c>
      <c r="I125" s="26">
        <v>3214334.9961152324</v>
      </c>
      <c r="J125" s="26">
        <v>3428013.68876494</v>
      </c>
    </row>
    <row r="126" spans="1:10" ht="18.95" customHeight="1" x14ac:dyDescent="0.25">
      <c r="A126" s="24">
        <v>6.2</v>
      </c>
      <c r="B126" s="31" t="s">
        <v>80</v>
      </c>
      <c r="C126" s="26">
        <v>196988.67656471589</v>
      </c>
      <c r="D126" s="26">
        <v>202677.32789174299</v>
      </c>
      <c r="E126" s="26">
        <v>209006.02497298032</v>
      </c>
      <c r="F126" s="26">
        <v>216489.76617797106</v>
      </c>
      <c r="G126" s="26">
        <v>245922.97394570397</v>
      </c>
      <c r="H126" s="26">
        <v>266144.19251412008</v>
      </c>
      <c r="I126" s="26">
        <v>290404.06507078581</v>
      </c>
      <c r="J126" s="26">
        <v>316537.62975155853</v>
      </c>
    </row>
    <row r="127" spans="1:10" ht="51" x14ac:dyDescent="0.25">
      <c r="A127" s="24" t="s">
        <v>50</v>
      </c>
      <c r="B127" s="31" t="s">
        <v>81</v>
      </c>
      <c r="C127" s="26">
        <f t="shared" ref="C127:J127" si="19">C128+C129+C134+C135</f>
        <v>1347538.4427078073</v>
      </c>
      <c r="D127" s="26">
        <f t="shared" si="19"/>
        <v>1509441.2159664184</v>
      </c>
      <c r="E127" s="26">
        <f t="shared" si="19"/>
        <v>1639446.0186116605</v>
      </c>
      <c r="F127" s="26">
        <f t="shared" si="19"/>
        <v>1841387.2409274881</v>
      </c>
      <c r="G127" s="26">
        <f t="shared" si="19"/>
        <v>2036711.3666103913</v>
      </c>
      <c r="H127" s="26">
        <f t="shared" si="19"/>
        <v>2218909.3892847383</v>
      </c>
      <c r="I127" s="26">
        <f t="shared" si="19"/>
        <v>2491707.4437089413</v>
      </c>
      <c r="J127" s="26">
        <f t="shared" si="19"/>
        <v>2739407.5187917352</v>
      </c>
    </row>
    <row r="128" spans="1:10" ht="18.95" customHeight="1" x14ac:dyDescent="0.25">
      <c r="A128" s="24">
        <v>7.1</v>
      </c>
      <c r="B128" s="31" t="s">
        <v>20</v>
      </c>
      <c r="C128" s="26">
        <v>179465.56410125067</v>
      </c>
      <c r="D128" s="26">
        <v>222895.79144099148</v>
      </c>
      <c r="E128" s="26">
        <v>247614.53763189272</v>
      </c>
      <c r="F128" s="26">
        <v>297269.385135105</v>
      </c>
      <c r="G128" s="26">
        <v>336245.08023240586</v>
      </c>
      <c r="H128" s="26">
        <v>339393.01707254321</v>
      </c>
      <c r="I128" s="26">
        <v>416912.3278474618</v>
      </c>
      <c r="J128" s="26">
        <v>474868.94459618191</v>
      </c>
    </row>
    <row r="129" spans="1:10" ht="25.5" x14ac:dyDescent="0.25">
      <c r="A129" s="24">
        <v>7.2</v>
      </c>
      <c r="B129" s="31" t="s">
        <v>4</v>
      </c>
      <c r="C129" s="26">
        <f t="shared" ref="C129:J129" si="20">C130+C131+C132+C133</f>
        <v>819368.68831479037</v>
      </c>
      <c r="D129" s="26">
        <f t="shared" si="20"/>
        <v>914346.5356742444</v>
      </c>
      <c r="E129" s="26">
        <f t="shared" si="20"/>
        <v>966705.68860230886</v>
      </c>
      <c r="F129" s="26">
        <f t="shared" si="20"/>
        <v>1045913.7475923684</v>
      </c>
      <c r="G129" s="26">
        <f t="shared" si="20"/>
        <v>1123669.7466709479</v>
      </c>
      <c r="H129" s="26">
        <f t="shared" si="20"/>
        <v>1282127.3888893023</v>
      </c>
      <c r="I129" s="26">
        <f t="shared" si="20"/>
        <v>1461232.0728520532</v>
      </c>
      <c r="J129" s="26">
        <f t="shared" si="20"/>
        <v>1625530.3984274548</v>
      </c>
    </row>
    <row r="130" spans="1:10" ht="18.95" customHeight="1" x14ac:dyDescent="0.25">
      <c r="A130" s="24" t="s">
        <v>5</v>
      </c>
      <c r="B130" s="31" t="s">
        <v>6</v>
      </c>
      <c r="C130" s="26">
        <v>693449.518943</v>
      </c>
      <c r="D130" s="26">
        <v>780614.65528253966</v>
      </c>
      <c r="E130" s="26">
        <v>830026.27269380842</v>
      </c>
      <c r="F130" s="26">
        <v>884836.50034184637</v>
      </c>
      <c r="G130" s="26">
        <v>951900.53299762006</v>
      </c>
      <c r="H130" s="26">
        <v>1100483.7929610054</v>
      </c>
      <c r="I130" s="26">
        <v>1253437.7348460944</v>
      </c>
      <c r="J130" s="26">
        <v>1396333.6301049152</v>
      </c>
    </row>
    <row r="131" spans="1:10" ht="18.95" customHeight="1" x14ac:dyDescent="0.25">
      <c r="A131" s="24" t="s">
        <v>7</v>
      </c>
      <c r="B131" s="31" t="s">
        <v>8</v>
      </c>
      <c r="C131" s="26">
        <v>41961.716959790305</v>
      </c>
      <c r="D131" s="26">
        <v>41416.370118140745</v>
      </c>
      <c r="E131" s="26">
        <v>39865.553087576147</v>
      </c>
      <c r="F131" s="26">
        <v>43672.848661376964</v>
      </c>
      <c r="G131" s="26">
        <v>41227.870616517917</v>
      </c>
      <c r="H131" s="26">
        <v>37778.588798904246</v>
      </c>
      <c r="I131" s="26">
        <v>43499.197911833697</v>
      </c>
      <c r="J131" s="26">
        <v>47710.985672106581</v>
      </c>
    </row>
    <row r="132" spans="1:10" ht="18.95" customHeight="1" x14ac:dyDescent="0.25">
      <c r="A132" s="24" t="s">
        <v>9</v>
      </c>
      <c r="B132" s="31" t="s">
        <v>10</v>
      </c>
      <c r="C132" s="26">
        <v>3420.9616000000001</v>
      </c>
      <c r="D132" s="26">
        <v>7031.2157080124916</v>
      </c>
      <c r="E132" s="26">
        <v>4939.306000318722</v>
      </c>
      <c r="F132" s="26">
        <v>8142.8064492930262</v>
      </c>
      <c r="G132" s="26">
        <v>15811.395841774138</v>
      </c>
      <c r="H132" s="26">
        <v>16117.253004067232</v>
      </c>
      <c r="I132" s="26">
        <v>18701.872856886297</v>
      </c>
      <c r="J132" s="26">
        <v>19639.438707909139</v>
      </c>
    </row>
    <row r="133" spans="1:10" ht="25.5" x14ac:dyDescent="0.25">
      <c r="A133" s="24" t="s">
        <v>11</v>
      </c>
      <c r="B133" s="31" t="s">
        <v>82</v>
      </c>
      <c r="C133" s="26">
        <v>80536.490812000004</v>
      </c>
      <c r="D133" s="26">
        <v>85284.294565551536</v>
      </c>
      <c r="E133" s="26">
        <v>91874.556820605518</v>
      </c>
      <c r="F133" s="26">
        <v>109261.59213985204</v>
      </c>
      <c r="G133" s="26">
        <v>114729.94721503559</v>
      </c>
      <c r="H133" s="26">
        <v>127747.75412532518</v>
      </c>
      <c r="I133" s="26">
        <v>145593.26723723876</v>
      </c>
      <c r="J133" s="26">
        <v>161846.34394252402</v>
      </c>
    </row>
    <row r="134" spans="1:10" ht="18.95" customHeight="1" x14ac:dyDescent="0.25">
      <c r="A134" s="24">
        <v>7.3</v>
      </c>
      <c r="B134" s="31" t="s">
        <v>12</v>
      </c>
      <c r="C134" s="26">
        <v>13967.281391290875</v>
      </c>
      <c r="D134" s="26">
        <v>14038.612315708455</v>
      </c>
      <c r="E134" s="26">
        <v>14303.657309928951</v>
      </c>
      <c r="F134" s="26">
        <v>13838.121710398342</v>
      </c>
      <c r="G134" s="26">
        <v>15729.972817767908</v>
      </c>
      <c r="H134" s="26">
        <v>19926.961818280488</v>
      </c>
      <c r="I134" s="26">
        <v>20982.78029999281</v>
      </c>
      <c r="J134" s="26">
        <v>22329.283397775576</v>
      </c>
    </row>
    <row r="135" spans="1:10" ht="38.25" x14ac:dyDescent="0.25">
      <c r="A135" s="24">
        <v>7.4</v>
      </c>
      <c r="B135" s="31" t="s">
        <v>83</v>
      </c>
      <c r="C135" s="26">
        <v>334736.90890047548</v>
      </c>
      <c r="D135" s="26">
        <v>358160.27653547405</v>
      </c>
      <c r="E135" s="26">
        <v>410822.13506752998</v>
      </c>
      <c r="F135" s="26">
        <v>484365.98648961633</v>
      </c>
      <c r="G135" s="26">
        <v>561066.56688926974</v>
      </c>
      <c r="H135" s="26">
        <v>577462.02150461217</v>
      </c>
      <c r="I135" s="26">
        <v>592580.26270943379</v>
      </c>
      <c r="J135" s="26">
        <v>616678.89237032284</v>
      </c>
    </row>
    <row r="136" spans="1:10" ht="18.95" customHeight="1" x14ac:dyDescent="0.25">
      <c r="A136" s="24" t="s">
        <v>51</v>
      </c>
      <c r="B136" s="31" t="s">
        <v>58</v>
      </c>
      <c r="C136" s="26">
        <v>796303.23501495773</v>
      </c>
      <c r="D136" s="26">
        <v>898381.16737987532</v>
      </c>
      <c r="E136" s="26">
        <v>929171.81396513991</v>
      </c>
      <c r="F136" s="26">
        <v>1018384.1910623803</v>
      </c>
      <c r="G136" s="26">
        <v>1102057.1743561102</v>
      </c>
      <c r="H136" s="26">
        <v>1115222.9804417347</v>
      </c>
      <c r="I136" s="26">
        <v>1160574.4636806345</v>
      </c>
      <c r="J136" s="26">
        <v>1203021.6729990451</v>
      </c>
    </row>
    <row r="137" spans="1:10" ht="38.25" x14ac:dyDescent="0.25">
      <c r="A137" s="24" t="s">
        <v>52</v>
      </c>
      <c r="B137" s="31" t="s">
        <v>84</v>
      </c>
      <c r="C137" s="26">
        <v>1707147.3494978191</v>
      </c>
      <c r="D137" s="26">
        <v>1770646.9036316897</v>
      </c>
      <c r="E137" s="26">
        <v>1889542.0444315267</v>
      </c>
      <c r="F137" s="26">
        <v>2002383.4675213043</v>
      </c>
      <c r="G137" s="26">
        <v>2154941.0022981153</v>
      </c>
      <c r="H137" s="26">
        <v>2294074.1929409481</v>
      </c>
      <c r="I137" s="26">
        <v>2439722.166791968</v>
      </c>
      <c r="J137" s="26">
        <v>2586098.0468730573</v>
      </c>
    </row>
    <row r="138" spans="1:10" ht="25.5" x14ac:dyDescent="0.25">
      <c r="A138" s="24" t="s">
        <v>53</v>
      </c>
      <c r="B138" s="31" t="s">
        <v>85</v>
      </c>
      <c r="C138" s="26">
        <v>863076.91029759601</v>
      </c>
      <c r="D138" s="26">
        <v>923056.16608853999</v>
      </c>
      <c r="E138" s="26">
        <v>1249331.6243043009</v>
      </c>
      <c r="F138" s="26">
        <v>1340688.6890013071</v>
      </c>
      <c r="G138" s="26">
        <v>1434156.2324521423</v>
      </c>
      <c r="H138" s="26">
        <v>1480834.770609319</v>
      </c>
      <c r="I138" s="26">
        <v>1883909.6552654579</v>
      </c>
      <c r="J138" s="26">
        <v>2054902.4062210221</v>
      </c>
    </row>
    <row r="139" spans="1:10" ht="18.95" customHeight="1" x14ac:dyDescent="0.25">
      <c r="A139" s="24" t="s">
        <v>54</v>
      </c>
      <c r="B139" s="31" t="s">
        <v>13</v>
      </c>
      <c r="C139" s="26">
        <v>1738239.0161168047</v>
      </c>
      <c r="D139" s="26">
        <v>1741648.367618989</v>
      </c>
      <c r="E139" s="26">
        <v>1665455.0954966478</v>
      </c>
      <c r="F139" s="26">
        <v>1733178.0764807372</v>
      </c>
      <c r="G139" s="26">
        <v>1810066.485108552</v>
      </c>
      <c r="H139" s="26">
        <v>1869239.2236282069</v>
      </c>
      <c r="I139" s="26">
        <v>2137018.7910320931</v>
      </c>
      <c r="J139" s="26">
        <v>2137736.266224205</v>
      </c>
    </row>
    <row r="140" spans="1:10" ht="18.95" customHeight="1" x14ac:dyDescent="0.25">
      <c r="A140" s="24"/>
      <c r="B140" s="28" t="s">
        <v>91</v>
      </c>
      <c r="C140" s="29">
        <f t="shared" ref="C140:J140" si="21">C124+C127+C136+C137+C138+C139</f>
        <v>8488159.3067297004</v>
      </c>
      <c r="D140" s="29">
        <f t="shared" si="21"/>
        <v>9117404.564174708</v>
      </c>
      <c r="E140" s="29">
        <f t="shared" si="21"/>
        <v>9827200.6214754991</v>
      </c>
      <c r="F140" s="29">
        <f t="shared" si="21"/>
        <v>10588381.372315204</v>
      </c>
      <c r="G140" s="29">
        <f t="shared" si="21"/>
        <v>11589938.384099346</v>
      </c>
      <c r="H140" s="29">
        <f t="shared" si="21"/>
        <v>12035204.395202629</v>
      </c>
      <c r="I140" s="29">
        <f t="shared" si="21"/>
        <v>13617671.581665112</v>
      </c>
      <c r="J140" s="29">
        <f t="shared" si="21"/>
        <v>14465717.229625564</v>
      </c>
    </row>
    <row r="141" spans="1:10" ht="30" x14ac:dyDescent="0.25">
      <c r="A141" s="34">
        <v>12</v>
      </c>
      <c r="B141" s="35" t="s">
        <v>86</v>
      </c>
      <c r="C141" s="29">
        <f t="shared" ref="C141:J141" si="22">C119+C123+C140</f>
        <v>22023169.002408583</v>
      </c>
      <c r="D141" s="29">
        <f t="shared" si="22"/>
        <v>23191892.295387357</v>
      </c>
      <c r="E141" s="29">
        <f t="shared" si="22"/>
        <v>25256176.480727233</v>
      </c>
      <c r="F141" s="29">
        <f t="shared" si="22"/>
        <v>25584001.801543038</v>
      </c>
      <c r="G141" s="29">
        <f t="shared" si="22"/>
        <v>27468719.597627558</v>
      </c>
      <c r="H141" s="29">
        <f t="shared" si="22"/>
        <v>31454295.355584167</v>
      </c>
      <c r="I141" s="29">
        <f t="shared" si="22"/>
        <v>33742278.993291788</v>
      </c>
      <c r="J141" s="29">
        <f t="shared" si="22"/>
        <v>36413495.306329951</v>
      </c>
    </row>
    <row r="142" spans="1:10" ht="30" x14ac:dyDescent="0.25">
      <c r="A142" s="34">
        <v>13</v>
      </c>
      <c r="B142" s="35" t="s">
        <v>71</v>
      </c>
      <c r="C142" s="36">
        <f>'St-1'!C24</f>
        <v>23098707.518324099</v>
      </c>
      <c r="D142" s="36">
        <f>'St-1'!D24</f>
        <v>24336348.213095266</v>
      </c>
      <c r="E142" s="36">
        <f>'St-1'!E24</f>
        <v>26589153.302078821</v>
      </c>
      <c r="F142" s="36">
        <f>'St-1'!F24</f>
        <v>27066534.117879461</v>
      </c>
      <c r="G142" s="36">
        <f>'St-1'!G24</f>
        <v>29227471.129467648</v>
      </c>
      <c r="H142" s="36">
        <f>'St-1'!H24</f>
        <v>34010671.661119036</v>
      </c>
      <c r="I142" s="36">
        <f>'St-1'!I24</f>
        <v>36539805.797263868</v>
      </c>
      <c r="J142" s="29">
        <f>'St-1'!J24</f>
        <v>39592017.433935881</v>
      </c>
    </row>
    <row r="143" spans="1:10" ht="30" x14ac:dyDescent="0.25">
      <c r="A143" s="34">
        <v>14</v>
      </c>
      <c r="B143" s="35" t="s">
        <v>102</v>
      </c>
      <c r="C143" s="36">
        <f>'St-1'!C29</f>
        <v>54707.753110520811</v>
      </c>
      <c r="D143" s="36">
        <f>'St-1'!D29</f>
        <v>57059.267574254452</v>
      </c>
      <c r="E143" s="36">
        <f>'St-1'!E29</f>
        <v>61714.681325036727</v>
      </c>
      <c r="F143" s="36">
        <f>'St-1'!F29</f>
        <v>62190.464863470108</v>
      </c>
      <c r="G143" s="36">
        <f>'St-1'!G29</f>
        <v>66481.976046829484</v>
      </c>
      <c r="H143" s="36">
        <f>'St-1'!H29</f>
        <v>76583.363344109515</v>
      </c>
      <c r="I143" s="36">
        <f>'St-1'!I29</f>
        <v>81451.162027738726</v>
      </c>
      <c r="J143" s="29">
        <f>'St-1'!J29</f>
        <v>87366.810322695383</v>
      </c>
    </row>
    <row r="144" spans="1:10" x14ac:dyDescent="0.25">
      <c r="A144" s="150">
        <v>11</v>
      </c>
      <c r="B144" s="150"/>
      <c r="C144" s="150"/>
      <c r="D144" s="150"/>
      <c r="E144" s="150"/>
      <c r="F144" s="150"/>
      <c r="G144" s="150"/>
      <c r="H144" s="150"/>
      <c r="I144" s="150"/>
      <c r="J144" s="150"/>
    </row>
    <row r="145" spans="1:27" ht="15.75" x14ac:dyDescent="0.25">
      <c r="A145" s="151" t="s">
        <v>63</v>
      </c>
      <c r="B145" s="151"/>
      <c r="C145" s="151"/>
      <c r="D145" s="151"/>
      <c r="E145" s="151"/>
      <c r="F145" s="151"/>
      <c r="G145" s="151"/>
      <c r="H145" s="151"/>
      <c r="I145" s="151"/>
      <c r="J145" s="151"/>
    </row>
    <row r="146" spans="1:27" ht="20.25" customHeight="1" x14ac:dyDescent="0.25">
      <c r="A146" s="147" t="s">
        <v>15</v>
      </c>
      <c r="B146" s="145" t="s">
        <v>42</v>
      </c>
      <c r="C146" s="145" t="s">
        <v>43</v>
      </c>
      <c r="D146" s="145"/>
      <c r="E146" s="145"/>
      <c r="F146" s="145"/>
      <c r="G146" s="145"/>
      <c r="H146" s="145"/>
      <c r="I146" s="145"/>
      <c r="J146" s="145"/>
    </row>
    <row r="147" spans="1:27" ht="25.5" x14ac:dyDescent="0.25">
      <c r="A147" s="147"/>
      <c r="B147" s="145"/>
      <c r="C147" s="23" t="s">
        <v>23</v>
      </c>
      <c r="D147" s="23" t="s">
        <v>16</v>
      </c>
      <c r="E147" s="23" t="s">
        <v>17</v>
      </c>
      <c r="F147" s="23" t="s">
        <v>18</v>
      </c>
      <c r="G147" s="23" t="s">
        <v>108</v>
      </c>
      <c r="H147" s="23" t="s">
        <v>105</v>
      </c>
      <c r="I147" s="23" t="s">
        <v>106</v>
      </c>
      <c r="J147" s="23" t="s">
        <v>107</v>
      </c>
    </row>
    <row r="148" spans="1:27" ht="25.5" x14ac:dyDescent="0.25">
      <c r="A148" s="24" t="s">
        <v>44</v>
      </c>
      <c r="B148" s="25" t="s">
        <v>74</v>
      </c>
      <c r="C148" s="27">
        <f t="shared" ref="C148:J157" si="23">C113/C$141*100</f>
        <v>17.865446418822948</v>
      </c>
      <c r="D148" s="27">
        <f t="shared" si="23"/>
        <v>19.653890754375073</v>
      </c>
      <c r="E148" s="27">
        <f t="shared" si="23"/>
        <v>17.296875015185211</v>
      </c>
      <c r="F148" s="27">
        <f t="shared" si="23"/>
        <v>18.413943577676811</v>
      </c>
      <c r="G148" s="27">
        <f t="shared" si="23"/>
        <v>14.968054952375603</v>
      </c>
      <c r="H148" s="27">
        <f t="shared" si="23"/>
        <v>15.604859043127123</v>
      </c>
      <c r="I148" s="27">
        <f t="shared" si="23"/>
        <v>13.360326460390962</v>
      </c>
      <c r="J148" s="27">
        <f t="shared" si="23"/>
        <v>13.403999931194676</v>
      </c>
      <c r="W148" s="11"/>
      <c r="X148" s="11"/>
      <c r="Y148" s="11"/>
      <c r="Z148" s="11"/>
      <c r="AA148" s="11"/>
    </row>
    <row r="149" spans="1:27" ht="20.25" customHeight="1" x14ac:dyDescent="0.25">
      <c r="A149" s="24">
        <v>1.1000000000000001</v>
      </c>
      <c r="B149" s="25" t="s">
        <v>0</v>
      </c>
      <c r="C149" s="27">
        <f t="shared" si="23"/>
        <v>11.601594454392769</v>
      </c>
      <c r="D149" s="27">
        <f t="shared" si="23"/>
        <v>13.597605619051766</v>
      </c>
      <c r="E149" s="27">
        <f t="shared" si="23"/>
        <v>11.341225402724559</v>
      </c>
      <c r="F149" s="27">
        <f t="shared" si="23"/>
        <v>12.328226824116157</v>
      </c>
      <c r="G149" s="27">
        <f t="shared" si="23"/>
        <v>8.9342983592688654</v>
      </c>
      <c r="H149" s="27">
        <f t="shared" si="23"/>
        <v>9.9378286004410974</v>
      </c>
      <c r="I149" s="27">
        <f t="shared" si="23"/>
        <v>7.716706042445419</v>
      </c>
      <c r="J149" s="27">
        <f t="shared" si="23"/>
        <v>7.6984018671515999</v>
      </c>
      <c r="W149" s="11"/>
      <c r="X149" s="11"/>
      <c r="Y149" s="11"/>
      <c r="Z149" s="11"/>
      <c r="AA149" s="11"/>
    </row>
    <row r="150" spans="1:27" ht="20.25" customHeight="1" x14ac:dyDescent="0.25">
      <c r="A150" s="38">
        <v>1.2</v>
      </c>
      <c r="B150" s="39" t="s">
        <v>1</v>
      </c>
      <c r="C150" s="41">
        <f t="shared" si="23"/>
        <v>2.4470177372837276</v>
      </c>
      <c r="D150" s="41">
        <f t="shared" si="23"/>
        <v>2.3729718293527999</v>
      </c>
      <c r="E150" s="41">
        <f t="shared" si="23"/>
        <v>2.3890764172864118</v>
      </c>
      <c r="F150" s="41">
        <f t="shared" si="23"/>
        <v>2.2736306489057627</v>
      </c>
      <c r="G150" s="41">
        <f t="shared" si="23"/>
        <v>2.2199580275891457</v>
      </c>
      <c r="H150" s="41">
        <f t="shared" si="23"/>
        <v>2.0300049822655484</v>
      </c>
      <c r="I150" s="41">
        <f t="shared" si="23"/>
        <v>2.0337141146877129</v>
      </c>
      <c r="J150" s="41">
        <f t="shared" si="23"/>
        <v>2.1051743750529148</v>
      </c>
      <c r="W150" s="14"/>
      <c r="X150" s="14"/>
      <c r="Y150" s="14"/>
      <c r="Z150" s="14"/>
      <c r="AA150" s="14"/>
    </row>
    <row r="151" spans="1:27" ht="20.25" customHeight="1" x14ac:dyDescent="0.25">
      <c r="A151" s="24">
        <v>1.3</v>
      </c>
      <c r="B151" s="25" t="s">
        <v>75</v>
      </c>
      <c r="C151" s="27">
        <f t="shared" si="23"/>
        <v>2.5982757006546198</v>
      </c>
      <c r="D151" s="27">
        <f t="shared" si="23"/>
        <v>2.3821983687989476</v>
      </c>
      <c r="E151" s="27">
        <f t="shared" si="23"/>
        <v>2.391908449792624</v>
      </c>
      <c r="F151" s="27">
        <f t="shared" si="23"/>
        <v>2.4957270006741403</v>
      </c>
      <c r="G151" s="27">
        <f t="shared" si="23"/>
        <v>2.4580824545061448</v>
      </c>
      <c r="H151" s="27">
        <f t="shared" si="23"/>
        <v>2.1934534833186436</v>
      </c>
      <c r="I151" s="27">
        <f t="shared" si="23"/>
        <v>2.0346614885852645</v>
      </c>
      <c r="J151" s="27">
        <f t="shared" si="23"/>
        <v>1.9700961770261345</v>
      </c>
      <c r="W151" s="14"/>
      <c r="X151" s="14"/>
      <c r="Y151" s="14"/>
      <c r="Z151" s="14"/>
      <c r="AA151" s="14"/>
    </row>
    <row r="152" spans="1:27" ht="20.25" customHeight="1" x14ac:dyDescent="0.25">
      <c r="A152" s="24">
        <v>1.4</v>
      </c>
      <c r="B152" s="25" t="s">
        <v>76</v>
      </c>
      <c r="C152" s="27">
        <f t="shared" si="23"/>
        <v>1.2185585264918335</v>
      </c>
      <c r="D152" s="27">
        <f t="shared" si="23"/>
        <v>1.3011149371715549</v>
      </c>
      <c r="E152" s="27">
        <f t="shared" si="23"/>
        <v>1.1746647453816144</v>
      </c>
      <c r="F152" s="27">
        <f t="shared" si="23"/>
        <v>1.3163591039807523</v>
      </c>
      <c r="G152" s="27">
        <f t="shared" si="23"/>
        <v>1.3557161110114464</v>
      </c>
      <c r="H152" s="27">
        <f t="shared" si="23"/>
        <v>1.4435719771018309</v>
      </c>
      <c r="I152" s="27">
        <f t="shared" si="23"/>
        <v>1.5752448146725668</v>
      </c>
      <c r="J152" s="27">
        <f t="shared" si="23"/>
        <v>1.630327511964029</v>
      </c>
    </row>
    <row r="153" spans="1:27" ht="25.5" x14ac:dyDescent="0.25">
      <c r="A153" s="24" t="s">
        <v>45</v>
      </c>
      <c r="B153" s="25" t="s">
        <v>77</v>
      </c>
      <c r="C153" s="27">
        <f t="shared" si="23"/>
        <v>12.027054110385683</v>
      </c>
      <c r="D153" s="27">
        <f t="shared" si="23"/>
        <v>11.196759854006856</v>
      </c>
      <c r="E153" s="27">
        <f t="shared" si="23"/>
        <v>12.265323812241439</v>
      </c>
      <c r="F153" s="27">
        <f t="shared" si="23"/>
        <v>11.147254776492543</v>
      </c>
      <c r="G153" s="27">
        <f t="shared" si="23"/>
        <v>13.375896055259378</v>
      </c>
      <c r="H153" s="27">
        <f t="shared" si="23"/>
        <v>15.36497343091712</v>
      </c>
      <c r="I153" s="27">
        <f t="shared" si="23"/>
        <v>14.389182359198957</v>
      </c>
      <c r="J153" s="27">
        <f t="shared" si="23"/>
        <v>13.906413562927234</v>
      </c>
    </row>
    <row r="154" spans="1:27" ht="21.75" customHeight="1" x14ac:dyDescent="0.25">
      <c r="A154" s="24"/>
      <c r="B154" s="28" t="s">
        <v>89</v>
      </c>
      <c r="C154" s="30">
        <f t="shared" si="23"/>
        <v>29.892500529208633</v>
      </c>
      <c r="D154" s="30">
        <f t="shared" si="23"/>
        <v>30.85065060838193</v>
      </c>
      <c r="E154" s="30">
        <f t="shared" si="23"/>
        <v>29.562198827426649</v>
      </c>
      <c r="F154" s="30">
        <f t="shared" si="23"/>
        <v>29.561198354169356</v>
      </c>
      <c r="G154" s="30">
        <f t="shared" si="23"/>
        <v>28.343951007634981</v>
      </c>
      <c r="H154" s="30">
        <f t="shared" si="23"/>
        <v>30.969832474044239</v>
      </c>
      <c r="I154" s="30">
        <f t="shared" si="23"/>
        <v>27.74950881958992</v>
      </c>
      <c r="J154" s="30">
        <f t="shared" si="23"/>
        <v>27.31041349412191</v>
      </c>
    </row>
    <row r="155" spans="1:27" ht="25.5" x14ac:dyDescent="0.25">
      <c r="A155" s="24" t="s">
        <v>46</v>
      </c>
      <c r="B155" s="25" t="s">
        <v>2</v>
      </c>
      <c r="C155" s="27">
        <f t="shared" si="23"/>
        <v>18.691244960088824</v>
      </c>
      <c r="D155" s="27">
        <f t="shared" si="23"/>
        <v>17.183247959919658</v>
      </c>
      <c r="E155" s="27">
        <f t="shared" si="23"/>
        <v>19.124840931166027</v>
      </c>
      <c r="F155" s="27">
        <f t="shared" si="23"/>
        <v>17.098586280552997</v>
      </c>
      <c r="G155" s="27">
        <f t="shared" si="23"/>
        <v>17.62265887958317</v>
      </c>
      <c r="H155" s="27">
        <f t="shared" si="23"/>
        <v>19.920609639762375</v>
      </c>
      <c r="I155" s="27">
        <f t="shared" si="23"/>
        <v>21.18181923661971</v>
      </c>
      <c r="J155" s="27">
        <f t="shared" si="23"/>
        <v>22.723193792997868</v>
      </c>
    </row>
    <row r="156" spans="1:27" ht="38.25" x14ac:dyDescent="0.25">
      <c r="A156" s="24" t="s">
        <v>47</v>
      </c>
      <c r="B156" s="25" t="s">
        <v>57</v>
      </c>
      <c r="C156" s="27">
        <f t="shared" si="23"/>
        <v>3.5222025653946778</v>
      </c>
      <c r="D156" s="27">
        <f t="shared" si="23"/>
        <v>3.9879643114586187</v>
      </c>
      <c r="E156" s="27">
        <f t="shared" si="23"/>
        <v>3.9104752864545733</v>
      </c>
      <c r="F156" s="27">
        <f t="shared" si="23"/>
        <v>3.5942151608381088</v>
      </c>
      <c r="G156" s="27">
        <f t="shared" si="23"/>
        <v>4.0261271666123584</v>
      </c>
      <c r="H156" s="27">
        <f t="shared" si="23"/>
        <v>3.9005289542228776</v>
      </c>
      <c r="I156" s="27">
        <f t="shared" si="23"/>
        <v>3.8428843594430626</v>
      </c>
      <c r="J156" s="27">
        <f t="shared" si="23"/>
        <v>3.7045034804810193</v>
      </c>
    </row>
    <row r="157" spans="1:27" ht="25.5" x14ac:dyDescent="0.25">
      <c r="A157" s="24" t="s">
        <v>48</v>
      </c>
      <c r="B157" s="31" t="s">
        <v>3</v>
      </c>
      <c r="C157" s="27">
        <f t="shared" si="23"/>
        <v>9.3520995777744549</v>
      </c>
      <c r="D157" s="27">
        <f t="shared" si="23"/>
        <v>8.6652408371362668</v>
      </c>
      <c r="E157" s="27">
        <f t="shared" si="23"/>
        <v>8.4923964505643355</v>
      </c>
      <c r="F157" s="27">
        <f t="shared" si="23"/>
        <v>8.3592716760019314</v>
      </c>
      <c r="G157" s="27">
        <f t="shared" si="23"/>
        <v>7.8140389667731069</v>
      </c>
      <c r="H157" s="27">
        <f t="shared" si="23"/>
        <v>6.9465141970283213</v>
      </c>
      <c r="I157" s="27">
        <f t="shared" si="23"/>
        <v>6.8678983487909182</v>
      </c>
      <c r="J157" s="27">
        <f t="shared" si="23"/>
        <v>6.5356363474944406</v>
      </c>
    </row>
    <row r="158" spans="1:27" ht="21.75" customHeight="1" x14ac:dyDescent="0.25">
      <c r="A158" s="24"/>
      <c r="B158" s="28" t="s">
        <v>90</v>
      </c>
      <c r="C158" s="30">
        <f t="shared" ref="C158:J167" si="24">C123/C$141*100</f>
        <v>31.565547103257956</v>
      </c>
      <c r="D158" s="30">
        <f t="shared" si="24"/>
        <v>29.836453108514544</v>
      </c>
      <c r="E158" s="30">
        <f t="shared" si="24"/>
        <v>31.527712668184932</v>
      </c>
      <c r="F158" s="30">
        <f t="shared" si="24"/>
        <v>29.052073117393039</v>
      </c>
      <c r="G158" s="30">
        <f t="shared" si="24"/>
        <v>29.462825012968636</v>
      </c>
      <c r="H158" s="30">
        <f t="shared" si="24"/>
        <v>30.767652791013578</v>
      </c>
      <c r="I158" s="30">
        <f t="shared" si="24"/>
        <v>31.892601944853688</v>
      </c>
      <c r="J158" s="30">
        <f t="shared" si="24"/>
        <v>32.96333362097333</v>
      </c>
    </row>
    <row r="159" spans="1:27" ht="25.5" x14ac:dyDescent="0.25">
      <c r="A159" s="24" t="s">
        <v>49</v>
      </c>
      <c r="B159" s="31" t="s">
        <v>78</v>
      </c>
      <c r="C159" s="27">
        <f t="shared" si="24"/>
        <v>9.2441480736585309</v>
      </c>
      <c r="D159" s="27">
        <f t="shared" si="24"/>
        <v>9.8061456759245065</v>
      </c>
      <c r="E159" s="27">
        <f t="shared" si="24"/>
        <v>9.7174409061444553</v>
      </c>
      <c r="F159" s="27">
        <f t="shared" si="24"/>
        <v>10.367258913974966</v>
      </c>
      <c r="G159" s="27">
        <f t="shared" si="24"/>
        <v>11.110842325310394</v>
      </c>
      <c r="H159" s="27">
        <f t="shared" si="24"/>
        <v>9.7186212685415594</v>
      </c>
      <c r="I159" s="27">
        <f t="shared" si="24"/>
        <v>10.386788224597355</v>
      </c>
      <c r="J159" s="27">
        <f t="shared" si="24"/>
        <v>10.283416318634931</v>
      </c>
    </row>
    <row r="160" spans="1:27" ht="21.75" customHeight="1" x14ac:dyDescent="0.25">
      <c r="A160" s="24">
        <v>6.1</v>
      </c>
      <c r="B160" s="31" t="s">
        <v>79</v>
      </c>
      <c r="C160" s="27">
        <f t="shared" si="24"/>
        <v>8.3496869879575044</v>
      </c>
      <c r="D160" s="27">
        <f t="shared" si="24"/>
        <v>8.9322310970263725</v>
      </c>
      <c r="E160" s="27">
        <f t="shared" si="24"/>
        <v>8.8898967007400032</v>
      </c>
      <c r="F160" s="27">
        <f t="shared" si="24"/>
        <v>9.521066954416419</v>
      </c>
      <c r="G160" s="27">
        <f t="shared" si="24"/>
        <v>10.215558607874421</v>
      </c>
      <c r="H160" s="27">
        <f t="shared" si="24"/>
        <v>8.8724913854670344</v>
      </c>
      <c r="I160" s="27">
        <f t="shared" si="24"/>
        <v>9.5261348433348729</v>
      </c>
      <c r="J160" s="27">
        <f t="shared" si="24"/>
        <v>9.4141297338435681</v>
      </c>
    </row>
    <row r="161" spans="1:10" ht="21.75" customHeight="1" x14ac:dyDescent="0.25">
      <c r="A161" s="24">
        <v>6.2</v>
      </c>
      <c r="B161" s="31" t="s">
        <v>80</v>
      </c>
      <c r="C161" s="27">
        <f t="shared" si="24"/>
        <v>0.89446108570102723</v>
      </c>
      <c r="D161" s="27">
        <f t="shared" si="24"/>
        <v>0.87391457889813307</v>
      </c>
      <c r="E161" s="27">
        <f t="shared" si="24"/>
        <v>0.82754420540445217</v>
      </c>
      <c r="F161" s="27">
        <f t="shared" si="24"/>
        <v>0.8461919595585472</v>
      </c>
      <c r="G161" s="27">
        <f t="shared" si="24"/>
        <v>0.89528371743597424</v>
      </c>
      <c r="H161" s="27">
        <f t="shared" si="24"/>
        <v>0.84612988307452508</v>
      </c>
      <c r="I161" s="27">
        <f t="shared" si="24"/>
        <v>0.86065338126248159</v>
      </c>
      <c r="J161" s="27">
        <f t="shared" si="24"/>
        <v>0.869286584791362</v>
      </c>
    </row>
    <row r="162" spans="1:10" ht="51" x14ac:dyDescent="0.25">
      <c r="A162" s="24" t="s">
        <v>50</v>
      </c>
      <c r="B162" s="31" t="s">
        <v>81</v>
      </c>
      <c r="C162" s="27">
        <f t="shared" si="24"/>
        <v>6.1187308809210545</v>
      </c>
      <c r="D162" s="27">
        <f t="shared" si="24"/>
        <v>6.5084866587908037</v>
      </c>
      <c r="E162" s="27">
        <f t="shared" si="24"/>
        <v>6.4912676701586545</v>
      </c>
      <c r="F162" s="27">
        <f t="shared" si="24"/>
        <v>7.1974167888638485</v>
      </c>
      <c r="G162" s="27">
        <f t="shared" si="24"/>
        <v>7.4146570952156781</v>
      </c>
      <c r="H162" s="27">
        <f t="shared" si="24"/>
        <v>7.054392299049896</v>
      </c>
      <c r="I162" s="27">
        <f t="shared" si="24"/>
        <v>7.3845262325177004</v>
      </c>
      <c r="J162" s="27">
        <f t="shared" si="24"/>
        <v>7.5230556576520948</v>
      </c>
    </row>
    <row r="163" spans="1:10" ht="24.75" customHeight="1" x14ac:dyDescent="0.25">
      <c r="A163" s="24">
        <v>7.1</v>
      </c>
      <c r="B163" s="31" t="s">
        <v>20</v>
      </c>
      <c r="C163" s="27">
        <f t="shared" si="24"/>
        <v>0.81489436911474122</v>
      </c>
      <c r="D163" s="27">
        <f t="shared" si="24"/>
        <v>0.96109359513248205</v>
      </c>
      <c r="E163" s="27">
        <f t="shared" si="24"/>
        <v>0.98041181261480803</v>
      </c>
      <c r="F163" s="27">
        <f t="shared" si="24"/>
        <v>1.1619346630798622</v>
      </c>
      <c r="G163" s="27">
        <f t="shared" si="24"/>
        <v>1.2241017606858056</v>
      </c>
      <c r="H163" s="27">
        <f t="shared" si="24"/>
        <v>1.0790037202734215</v>
      </c>
      <c r="I163" s="27">
        <f t="shared" si="24"/>
        <v>1.2355784501999614</v>
      </c>
      <c r="J163" s="27">
        <f t="shared" si="24"/>
        <v>1.3041015167627508</v>
      </c>
    </row>
    <row r="164" spans="1:10" ht="25.5" x14ac:dyDescent="0.25">
      <c r="A164" s="24">
        <v>7.2</v>
      </c>
      <c r="B164" s="31" t="s">
        <v>4</v>
      </c>
      <c r="C164" s="27">
        <f t="shared" si="24"/>
        <v>3.7204849503047424</v>
      </c>
      <c r="D164" s="27">
        <f t="shared" si="24"/>
        <v>3.9425266555592753</v>
      </c>
      <c r="E164" s="27">
        <f t="shared" si="24"/>
        <v>3.8276010992399958</v>
      </c>
      <c r="F164" s="27">
        <f t="shared" si="24"/>
        <v>4.0881553859540718</v>
      </c>
      <c r="G164" s="27">
        <f t="shared" si="24"/>
        <v>4.0907248795389721</v>
      </c>
      <c r="H164" s="27">
        <f t="shared" si="24"/>
        <v>4.0761599469806047</v>
      </c>
      <c r="I164" s="27">
        <f t="shared" si="24"/>
        <v>4.3305672184814687</v>
      </c>
      <c r="J164" s="27">
        <f t="shared" si="24"/>
        <v>4.4640877914976764</v>
      </c>
    </row>
    <row r="165" spans="1:10" ht="25.5" x14ac:dyDescent="0.25">
      <c r="A165" s="24" t="s">
        <v>5</v>
      </c>
      <c r="B165" s="31" t="s">
        <v>6</v>
      </c>
      <c r="C165" s="27">
        <f t="shared" si="24"/>
        <v>3.1487272284345647</v>
      </c>
      <c r="D165" s="27">
        <f t="shared" si="24"/>
        <v>3.365894621017175</v>
      </c>
      <c r="E165" s="27">
        <f t="shared" si="24"/>
        <v>3.286428859598737</v>
      </c>
      <c r="F165" s="27">
        <f t="shared" si="24"/>
        <v>3.4585539322799752</v>
      </c>
      <c r="G165" s="27">
        <f t="shared" si="24"/>
        <v>3.4653982673434647</v>
      </c>
      <c r="H165" s="27">
        <f t="shared" si="24"/>
        <v>3.4986757150979493</v>
      </c>
      <c r="I165" s="27">
        <f t="shared" si="24"/>
        <v>3.7147394077776639</v>
      </c>
      <c r="J165" s="27">
        <f t="shared" si="24"/>
        <v>3.8346597006362728</v>
      </c>
    </row>
    <row r="166" spans="1:10" ht="25.5" x14ac:dyDescent="0.25">
      <c r="A166" s="24" t="s">
        <v>7</v>
      </c>
      <c r="B166" s="31" t="s">
        <v>8</v>
      </c>
      <c r="C166" s="27">
        <f t="shared" si="24"/>
        <v>0.19053441834461302</v>
      </c>
      <c r="D166" s="27">
        <f t="shared" si="24"/>
        <v>0.17858124550870763</v>
      </c>
      <c r="E166" s="27">
        <f t="shared" si="24"/>
        <v>0.1578447676670188</v>
      </c>
      <c r="F166" s="27">
        <f t="shared" si="24"/>
        <v>0.1707037429099264</v>
      </c>
      <c r="G166" s="27">
        <f t="shared" si="24"/>
        <v>0.15009025255068215</v>
      </c>
      <c r="H166" s="27">
        <f t="shared" si="24"/>
        <v>0.1201062950920543</v>
      </c>
      <c r="I166" s="27">
        <f t="shared" si="24"/>
        <v>0.12891600451908319</v>
      </c>
      <c r="J166" s="27">
        <f t="shared" si="24"/>
        <v>0.13102555871315305</v>
      </c>
    </row>
    <row r="167" spans="1:10" ht="25.5" x14ac:dyDescent="0.25">
      <c r="A167" s="24" t="s">
        <v>9</v>
      </c>
      <c r="B167" s="31" t="s">
        <v>10</v>
      </c>
      <c r="C167" s="27">
        <f t="shared" si="24"/>
        <v>1.5533466594321024E-2</v>
      </c>
      <c r="D167" s="27">
        <f t="shared" si="24"/>
        <v>3.0317559336936611E-2</v>
      </c>
      <c r="E167" s="27">
        <f t="shared" si="24"/>
        <v>1.9556824066730226E-2</v>
      </c>
      <c r="F167" s="27">
        <f t="shared" si="24"/>
        <v>3.1827727782609491E-2</v>
      </c>
      <c r="G167" s="27">
        <f t="shared" si="24"/>
        <v>5.7561459264885977E-2</v>
      </c>
      <c r="H167" s="27">
        <f t="shared" si="24"/>
        <v>5.124022910659766E-2</v>
      </c>
      <c r="I167" s="27">
        <f t="shared" si="24"/>
        <v>5.5425636367372716E-2</v>
      </c>
      <c r="J167" s="27">
        <f t="shared" si="24"/>
        <v>5.3934505717431386E-2</v>
      </c>
    </row>
    <row r="168" spans="1:10" ht="25.5" x14ac:dyDescent="0.25">
      <c r="A168" s="24" t="s">
        <v>11</v>
      </c>
      <c r="B168" s="31" t="s">
        <v>82</v>
      </c>
      <c r="C168" s="27">
        <f t="shared" ref="C168:J176" si="25">C133/C$141*100</f>
        <v>0.36568983693124302</v>
      </c>
      <c r="D168" s="27">
        <f t="shared" si="25"/>
        <v>0.36773322969645628</v>
      </c>
      <c r="E168" s="27">
        <f t="shared" si="25"/>
        <v>0.36377064790750963</v>
      </c>
      <c r="F168" s="27">
        <f t="shared" si="25"/>
        <v>0.42706998298156068</v>
      </c>
      <c r="G168" s="27">
        <f t="shared" si="25"/>
        <v>0.41767490037993865</v>
      </c>
      <c r="H168" s="27">
        <f t="shared" si="25"/>
        <v>0.40613770768400242</v>
      </c>
      <c r="I168" s="27">
        <f t="shared" si="25"/>
        <v>0.43148616981734927</v>
      </c>
      <c r="J168" s="27">
        <f t="shared" si="25"/>
        <v>0.44446802643082006</v>
      </c>
    </row>
    <row r="169" spans="1:10" ht="21.75" customHeight="1" x14ac:dyDescent="0.25">
      <c r="A169" s="24">
        <v>7.3</v>
      </c>
      <c r="B169" s="31" t="s">
        <v>12</v>
      </c>
      <c r="C169" s="27">
        <f t="shared" si="25"/>
        <v>6.3420851875419612E-2</v>
      </c>
      <c r="D169" s="27">
        <f t="shared" si="25"/>
        <v>6.0532414245906954E-2</v>
      </c>
      <c r="E169" s="27">
        <f t="shared" si="25"/>
        <v>5.6634294271913826E-2</v>
      </c>
      <c r="F169" s="27">
        <f t="shared" si="25"/>
        <v>5.4088964727807859E-2</v>
      </c>
      <c r="G169" s="27">
        <f t="shared" si="25"/>
        <v>5.7265038371597368E-2</v>
      </c>
      <c r="H169" s="27">
        <f t="shared" si="25"/>
        <v>6.335211643754976E-2</v>
      </c>
      <c r="I169" s="27">
        <f t="shared" si="25"/>
        <v>6.2185427084413415E-2</v>
      </c>
      <c r="J169" s="27">
        <f t="shared" si="25"/>
        <v>6.1321450220391122E-2</v>
      </c>
    </row>
    <row r="170" spans="1:10" ht="38.25" x14ac:dyDescent="0.25">
      <c r="A170" s="24">
        <v>7.4</v>
      </c>
      <c r="B170" s="31" t="s">
        <v>83</v>
      </c>
      <c r="C170" s="27">
        <f t="shared" si="25"/>
        <v>1.5199307096261518</v>
      </c>
      <c r="D170" s="27">
        <f t="shared" si="25"/>
        <v>1.5443339938531393</v>
      </c>
      <c r="E170" s="27">
        <f t="shared" si="25"/>
        <v>1.6266204640319359</v>
      </c>
      <c r="F170" s="27">
        <f t="shared" si="25"/>
        <v>1.8932377751021068</v>
      </c>
      <c r="G170" s="27">
        <f t="shared" si="25"/>
        <v>2.0425654166193041</v>
      </c>
      <c r="H170" s="27">
        <f t="shared" si="25"/>
        <v>1.835876515358319</v>
      </c>
      <c r="I170" s="27">
        <f t="shared" si="25"/>
        <v>1.7561951367518571</v>
      </c>
      <c r="J170" s="27">
        <f t="shared" si="25"/>
        <v>1.6935448991712758</v>
      </c>
    </row>
    <row r="171" spans="1:10" ht="25.5" x14ac:dyDescent="0.25">
      <c r="A171" s="24" t="s">
        <v>51</v>
      </c>
      <c r="B171" s="31" t="s">
        <v>58</v>
      </c>
      <c r="C171" s="27">
        <f t="shared" si="25"/>
        <v>3.6157522785565934</v>
      </c>
      <c r="D171" s="27">
        <f t="shared" si="25"/>
        <v>3.8736863552895793</v>
      </c>
      <c r="E171" s="27">
        <f t="shared" si="25"/>
        <v>3.6789884433781292</v>
      </c>
      <c r="F171" s="27">
        <f t="shared" si="25"/>
        <v>3.9805508104715615</v>
      </c>
      <c r="G171" s="27">
        <f t="shared" si="25"/>
        <v>4.0120442106493144</v>
      </c>
      <c r="H171" s="27">
        <f t="shared" si="25"/>
        <v>3.5455347762026599</v>
      </c>
      <c r="I171" s="27">
        <f t="shared" si="25"/>
        <v>3.4395260139700854</v>
      </c>
      <c r="J171" s="27">
        <f t="shared" si="25"/>
        <v>3.3037797192457861</v>
      </c>
    </row>
    <row r="172" spans="1:10" ht="38.25" x14ac:dyDescent="0.25">
      <c r="A172" s="24" t="s">
        <v>52</v>
      </c>
      <c r="B172" s="31" t="s">
        <v>84</v>
      </c>
      <c r="C172" s="27">
        <f t="shared" si="25"/>
        <v>7.7515971898100373</v>
      </c>
      <c r="D172" s="27">
        <f t="shared" si="25"/>
        <v>7.6347668447212236</v>
      </c>
      <c r="E172" s="27">
        <f t="shared" si="25"/>
        <v>7.4815047553750649</v>
      </c>
      <c r="F172" s="27">
        <f t="shared" si="25"/>
        <v>7.826701557691945</v>
      </c>
      <c r="G172" s="27">
        <f t="shared" si="25"/>
        <v>7.8450726275724731</v>
      </c>
      <c r="H172" s="27">
        <f t="shared" si="25"/>
        <v>7.2933574477092034</v>
      </c>
      <c r="I172" s="27">
        <f t="shared" si="25"/>
        <v>7.2304605366964179</v>
      </c>
      <c r="J172" s="27">
        <f t="shared" si="25"/>
        <v>7.1020318843807955</v>
      </c>
    </row>
    <row r="173" spans="1:10" ht="25.5" x14ac:dyDescent="0.25">
      <c r="A173" s="24" t="s">
        <v>53</v>
      </c>
      <c r="B173" s="31" t="s">
        <v>85</v>
      </c>
      <c r="C173" s="27">
        <f t="shared" si="25"/>
        <v>3.9189496761488094</v>
      </c>
      <c r="D173" s="27">
        <f t="shared" si="25"/>
        <v>3.9800812901848759</v>
      </c>
      <c r="E173" s="27">
        <f t="shared" si="25"/>
        <v>4.9466380045992109</v>
      </c>
      <c r="F173" s="27">
        <f t="shared" si="25"/>
        <v>5.2403400351560592</v>
      </c>
      <c r="G173" s="27">
        <f t="shared" si="25"/>
        <v>5.2210523586836883</v>
      </c>
      <c r="H173" s="27">
        <f t="shared" si="25"/>
        <v>4.7078936401810774</v>
      </c>
      <c r="I173" s="27">
        <f t="shared" si="25"/>
        <v>5.5832318132393874</v>
      </c>
      <c r="J173" s="27">
        <f t="shared" si="25"/>
        <v>5.6432440471151573</v>
      </c>
    </row>
    <row r="174" spans="1:10" ht="20.25" customHeight="1" x14ac:dyDescent="0.25">
      <c r="A174" s="24" t="s">
        <v>54</v>
      </c>
      <c r="B174" s="31" t="s">
        <v>13</v>
      </c>
      <c r="C174" s="27">
        <f t="shared" si="25"/>
        <v>7.8927742684383917</v>
      </c>
      <c r="D174" s="27">
        <f t="shared" si="25"/>
        <v>7.5097294581925338</v>
      </c>
      <c r="E174" s="27">
        <f t="shared" si="25"/>
        <v>6.5942487247329069</v>
      </c>
      <c r="F174" s="27">
        <f t="shared" si="25"/>
        <v>6.7744604222792253</v>
      </c>
      <c r="G174" s="27">
        <f t="shared" si="25"/>
        <v>6.5895553619648339</v>
      </c>
      <c r="H174" s="27">
        <f t="shared" si="25"/>
        <v>5.9427153032577973</v>
      </c>
      <c r="I174" s="27">
        <f t="shared" si="25"/>
        <v>6.3333564145354497</v>
      </c>
      <c r="J174" s="27">
        <f t="shared" si="25"/>
        <v>5.8707252578760025</v>
      </c>
    </row>
    <row r="175" spans="1:10" ht="20.25" customHeight="1" x14ac:dyDescent="0.25">
      <c r="A175" s="24"/>
      <c r="B175" s="28" t="s">
        <v>91</v>
      </c>
      <c r="C175" s="30">
        <f t="shared" si="25"/>
        <v>38.541952367533419</v>
      </c>
      <c r="D175" s="30">
        <f t="shared" si="25"/>
        <v>39.31289628310352</v>
      </c>
      <c r="E175" s="30">
        <f t="shared" si="25"/>
        <v>38.910088504388419</v>
      </c>
      <c r="F175" s="30">
        <f t="shared" si="25"/>
        <v>41.386728528437608</v>
      </c>
      <c r="G175" s="30">
        <f t="shared" si="25"/>
        <v>42.193223979396386</v>
      </c>
      <c r="H175" s="30">
        <f t="shared" si="25"/>
        <v>38.262514734942194</v>
      </c>
      <c r="I175" s="30">
        <f t="shared" si="25"/>
        <v>40.357889235556392</v>
      </c>
      <c r="J175" s="30">
        <f t="shared" si="25"/>
        <v>39.726252884904767</v>
      </c>
    </row>
    <row r="176" spans="1:10" ht="30" x14ac:dyDescent="0.25">
      <c r="A176" s="34">
        <v>12</v>
      </c>
      <c r="B176" s="35" t="s">
        <v>86</v>
      </c>
      <c r="C176" s="30">
        <f t="shared" si="25"/>
        <v>100</v>
      </c>
      <c r="D176" s="30">
        <f t="shared" si="25"/>
        <v>100</v>
      </c>
      <c r="E176" s="30">
        <f t="shared" si="25"/>
        <v>100</v>
      </c>
      <c r="F176" s="30">
        <f t="shared" si="25"/>
        <v>100</v>
      </c>
      <c r="G176" s="30">
        <f t="shared" si="25"/>
        <v>100</v>
      </c>
      <c r="H176" s="30">
        <f t="shared" si="25"/>
        <v>100</v>
      </c>
      <c r="I176" s="30">
        <f t="shared" si="25"/>
        <v>100</v>
      </c>
      <c r="J176" s="30">
        <f t="shared" si="25"/>
        <v>100</v>
      </c>
    </row>
    <row r="178" spans="1:10" x14ac:dyDescent="0.25">
      <c r="A178" s="8"/>
      <c r="B178" s="8"/>
    </row>
    <row r="179" spans="1:10" x14ac:dyDescent="0.25">
      <c r="A179" s="150">
        <v>12</v>
      </c>
      <c r="B179" s="150"/>
      <c r="C179" s="150"/>
      <c r="D179" s="150"/>
      <c r="E179" s="150"/>
      <c r="F179" s="150"/>
      <c r="G179" s="150"/>
      <c r="H179" s="150"/>
      <c r="I179" s="150"/>
      <c r="J179" s="150"/>
    </row>
    <row r="180" spans="1:10" ht="15.75" x14ac:dyDescent="0.25">
      <c r="A180" s="151" t="s">
        <v>62</v>
      </c>
      <c r="B180" s="151"/>
      <c r="C180" s="151"/>
      <c r="D180" s="151"/>
      <c r="E180" s="151"/>
      <c r="F180" s="151"/>
      <c r="G180" s="151"/>
      <c r="H180" s="151"/>
      <c r="I180" s="151"/>
    </row>
    <row r="181" spans="1:10" ht="20.25" customHeight="1" x14ac:dyDescent="0.25">
      <c r="A181" s="147" t="s">
        <v>15</v>
      </c>
      <c r="B181" s="145" t="s">
        <v>42</v>
      </c>
      <c r="C181" s="145" t="s">
        <v>55</v>
      </c>
      <c r="D181" s="145"/>
      <c r="E181" s="145"/>
      <c r="F181" s="145"/>
      <c r="G181" s="145"/>
      <c r="H181" s="145"/>
      <c r="I181" s="145"/>
    </row>
    <row r="182" spans="1:10" ht="25.5" x14ac:dyDescent="0.25">
      <c r="A182" s="147"/>
      <c r="B182" s="145"/>
      <c r="C182" s="23" t="s">
        <v>16</v>
      </c>
      <c r="D182" s="23" t="s">
        <v>17</v>
      </c>
      <c r="E182" s="23" t="s">
        <v>18</v>
      </c>
      <c r="F182" s="23" t="s">
        <v>108</v>
      </c>
      <c r="G182" s="23" t="s">
        <v>105</v>
      </c>
      <c r="H182" s="23" t="s">
        <v>106</v>
      </c>
      <c r="I182" s="23" t="s">
        <v>107</v>
      </c>
    </row>
    <row r="183" spans="1:10" ht="25.5" x14ac:dyDescent="0.25">
      <c r="A183" s="24" t="s">
        <v>44</v>
      </c>
      <c r="B183" s="25" t="s">
        <v>74</v>
      </c>
      <c r="C183" s="27">
        <f t="shared" ref="C183:I192" si="26">(D113/C113-1)*100</f>
        <v>15.848666442637938</v>
      </c>
      <c r="D183" s="27">
        <f t="shared" si="26"/>
        <v>-4.159178484277759</v>
      </c>
      <c r="E183" s="27">
        <f t="shared" si="26"/>
        <v>7.8400384946546664</v>
      </c>
      <c r="F183" s="27">
        <f t="shared" si="26"/>
        <v>-12.725272812313825</v>
      </c>
      <c r="G183" s="27">
        <f t="shared" si="26"/>
        <v>19.381223514838819</v>
      </c>
      <c r="H183" s="27">
        <f t="shared" si="26"/>
        <v>-8.1558135180162967</v>
      </c>
      <c r="I183" s="27">
        <f t="shared" si="26"/>
        <v>8.2692935911705447</v>
      </c>
    </row>
    <row r="184" spans="1:10" ht="20.25" customHeight="1" x14ac:dyDescent="0.25">
      <c r="A184" s="24">
        <v>1.1000000000000001</v>
      </c>
      <c r="B184" s="25" t="s">
        <v>0</v>
      </c>
      <c r="C184" s="27">
        <f t="shared" si="26"/>
        <v>23.424431249762566</v>
      </c>
      <c r="D184" s="27">
        <f t="shared" si="26"/>
        <v>-9.1700742389020373</v>
      </c>
      <c r="E184" s="27">
        <f t="shared" si="26"/>
        <v>10.113738490366275</v>
      </c>
      <c r="F184" s="27">
        <f t="shared" si="26"/>
        <v>-22.191010644699094</v>
      </c>
      <c r="G184" s="27">
        <f t="shared" si="26"/>
        <v>27.371597260887604</v>
      </c>
      <c r="H184" s="27">
        <f t="shared" si="26"/>
        <v>-16.701936312064468</v>
      </c>
      <c r="I184" s="27">
        <f t="shared" si="26"/>
        <v>7.6605459923350328</v>
      </c>
    </row>
    <row r="185" spans="1:10" ht="20.25" customHeight="1" x14ac:dyDescent="0.25">
      <c r="A185" s="38">
        <v>1.2</v>
      </c>
      <c r="B185" s="39" t="s">
        <v>1</v>
      </c>
      <c r="C185" s="41">
        <f t="shared" si="26"/>
        <v>2.1202428981140109</v>
      </c>
      <c r="D185" s="41">
        <f t="shared" si="26"/>
        <v>9.6399621531359401</v>
      </c>
      <c r="E185" s="41">
        <f t="shared" si="26"/>
        <v>-3.5969560631888942</v>
      </c>
      <c r="F185" s="41">
        <f t="shared" si="26"/>
        <v>4.8322211305073193</v>
      </c>
      <c r="G185" s="41">
        <f t="shared" si="26"/>
        <v>4.7113803865501236</v>
      </c>
      <c r="H185" s="41">
        <f t="shared" si="26"/>
        <v>7.4700004015110011</v>
      </c>
      <c r="I185" s="41">
        <f t="shared" si="26"/>
        <v>11.708476469758322</v>
      </c>
    </row>
    <row r="186" spans="1:10" ht="20.25" customHeight="1" x14ac:dyDescent="0.25">
      <c r="A186" s="24">
        <v>1.3</v>
      </c>
      <c r="B186" s="25" t="s">
        <v>75</v>
      </c>
      <c r="C186" s="27">
        <f t="shared" si="26"/>
        <v>-3.4507142969766202</v>
      </c>
      <c r="D186" s="27">
        <f t="shared" si="26"/>
        <v>9.3447782623941933</v>
      </c>
      <c r="E186" s="27">
        <f t="shared" si="26"/>
        <v>5.6947456410396891</v>
      </c>
      <c r="F186" s="27">
        <f t="shared" si="26"/>
        <v>5.7473050791309932</v>
      </c>
      <c r="G186" s="27">
        <f t="shared" si="26"/>
        <v>2.1817947007211957</v>
      </c>
      <c r="H186" s="27">
        <f t="shared" si="26"/>
        <v>-0.49195640522033957</v>
      </c>
      <c r="I186" s="27">
        <f t="shared" si="26"/>
        <v>4.4920428487698283</v>
      </c>
    </row>
    <row r="187" spans="1:10" ht="20.25" customHeight="1" x14ac:dyDescent="0.25">
      <c r="A187" s="24">
        <v>1.4</v>
      </c>
      <c r="B187" s="25" t="s">
        <v>76</v>
      </c>
      <c r="C187" s="27">
        <f t="shared" si="26"/>
        <v>12.441244515798534</v>
      </c>
      <c r="D187" s="27">
        <f t="shared" si="26"/>
        <v>-1.6827573462247836</v>
      </c>
      <c r="E187" s="27">
        <f t="shared" si="26"/>
        <v>13.517108452954329</v>
      </c>
      <c r="F187" s="27">
        <f t="shared" si="26"/>
        <v>10.576875667073482</v>
      </c>
      <c r="G187" s="27">
        <f t="shared" si="26"/>
        <v>21.930184270185226</v>
      </c>
      <c r="H187" s="27">
        <f t="shared" si="26"/>
        <v>17.058799895536136</v>
      </c>
      <c r="I187" s="27">
        <f t="shared" si="26"/>
        <v>11.690119407692801</v>
      </c>
    </row>
    <row r="188" spans="1:10" ht="25.5" x14ac:dyDescent="0.25">
      <c r="A188" s="24" t="s">
        <v>45</v>
      </c>
      <c r="B188" s="25" t="s">
        <v>77</v>
      </c>
      <c r="C188" s="27">
        <f t="shared" si="26"/>
        <v>-1.9631219825841817</v>
      </c>
      <c r="D188" s="27">
        <f t="shared" si="26"/>
        <v>19.293854921412645</v>
      </c>
      <c r="E188" s="27">
        <f t="shared" si="26"/>
        <v>-7.9360122684332346</v>
      </c>
      <c r="F188" s="27">
        <f t="shared" si="26"/>
        <v>28.832340589344206</v>
      </c>
      <c r="G188" s="27">
        <f t="shared" si="26"/>
        <v>31.537769389290958</v>
      </c>
      <c r="H188" s="27">
        <f t="shared" si="26"/>
        <v>0.46129091612683304</v>
      </c>
      <c r="I188" s="27">
        <f t="shared" si="26"/>
        <v>4.295838661132434</v>
      </c>
    </row>
    <row r="189" spans="1:10" ht="23.25" customHeight="1" x14ac:dyDescent="0.25">
      <c r="A189" s="24"/>
      <c r="B189" s="28" t="s">
        <v>89</v>
      </c>
      <c r="C189" s="30">
        <f t="shared" si="26"/>
        <v>8.6822086555563551</v>
      </c>
      <c r="D189" s="30">
        <f t="shared" si="26"/>
        <v>4.3527322117050904</v>
      </c>
      <c r="E189" s="30">
        <f t="shared" si="26"/>
        <v>1.2945723668742248</v>
      </c>
      <c r="F189" s="30">
        <f t="shared" si="26"/>
        <v>2.9457192408864019</v>
      </c>
      <c r="G189" s="30">
        <f t="shared" si="26"/>
        <v>25.118062883629101</v>
      </c>
      <c r="H189" s="30">
        <f t="shared" si="26"/>
        <v>-3.8806344128980208</v>
      </c>
      <c r="I189" s="30">
        <f t="shared" si="26"/>
        <v>6.2089051368706238</v>
      </c>
    </row>
    <row r="190" spans="1:10" ht="25.5" x14ac:dyDescent="0.25">
      <c r="A190" s="24" t="s">
        <v>46</v>
      </c>
      <c r="B190" s="25" t="s">
        <v>2</v>
      </c>
      <c r="C190" s="27">
        <f t="shared" si="26"/>
        <v>-3.1892907409401094</v>
      </c>
      <c r="D190" s="27">
        <f t="shared" si="26"/>
        <v>21.205964719730662</v>
      </c>
      <c r="E190" s="27">
        <f t="shared" si="26"/>
        <v>-9.4344047386832557</v>
      </c>
      <c r="F190" s="27">
        <f t="shared" si="26"/>
        <v>10.657580335499372</v>
      </c>
      <c r="G190" s="27">
        <f t="shared" si="26"/>
        <v>29.441260938353466</v>
      </c>
      <c r="H190" s="27">
        <f t="shared" si="26"/>
        <v>14.065703622037407</v>
      </c>
      <c r="I190" s="27">
        <f t="shared" si="26"/>
        <v>15.769477019755929</v>
      </c>
    </row>
    <row r="191" spans="1:10" ht="38.25" x14ac:dyDescent="0.25">
      <c r="A191" s="24" t="s">
        <v>47</v>
      </c>
      <c r="B191" s="25" t="s">
        <v>57</v>
      </c>
      <c r="C191" s="27">
        <f t="shared" si="26"/>
        <v>19.232131543048258</v>
      </c>
      <c r="D191" s="27">
        <f t="shared" si="26"/>
        <v>6.7848644124320456</v>
      </c>
      <c r="E191" s="27">
        <f t="shared" si="26"/>
        <v>-6.894486519387188</v>
      </c>
      <c r="F191" s="27">
        <f t="shared" si="26"/>
        <v>20.26890459273325</v>
      </c>
      <c r="G191" s="27">
        <f t="shared" si="26"/>
        <v>10.937292491913775</v>
      </c>
      <c r="H191" s="27">
        <f t="shared" si="26"/>
        <v>5.6886282714151415</v>
      </c>
      <c r="I191" s="27">
        <f t="shared" si="26"/>
        <v>4.0304909109518006</v>
      </c>
    </row>
    <row r="192" spans="1:10" ht="20.25" customHeight="1" x14ac:dyDescent="0.25">
      <c r="A192" s="24" t="s">
        <v>48</v>
      </c>
      <c r="B192" s="31" t="s">
        <v>3</v>
      </c>
      <c r="C192" s="27">
        <f t="shared" si="26"/>
        <v>-2.4273973904447299</v>
      </c>
      <c r="D192" s="27">
        <f t="shared" si="26"/>
        <v>6.7286559904727206</v>
      </c>
      <c r="E192" s="27">
        <f t="shared" si="26"/>
        <v>-0.28992262281402059</v>
      </c>
      <c r="F192" s="27">
        <f t="shared" si="26"/>
        <v>0.36379430915693955</v>
      </c>
      <c r="G192" s="27">
        <f t="shared" si="26"/>
        <v>1.7965124784680375</v>
      </c>
      <c r="H192" s="27">
        <f t="shared" si="26"/>
        <v>6.0599413069963415</v>
      </c>
      <c r="I192" s="27">
        <f t="shared" si="26"/>
        <v>2.6956332865761601</v>
      </c>
    </row>
    <row r="193" spans="1:9" ht="20.25" customHeight="1" x14ac:dyDescent="0.25">
      <c r="A193" s="24"/>
      <c r="B193" s="28" t="s">
        <v>90</v>
      </c>
      <c r="C193" s="30">
        <f t="shared" ref="C193:I202" si="27">(D123/C123-1)*100</f>
        <v>-0.46169367796851102</v>
      </c>
      <c r="D193" s="30">
        <f t="shared" si="27"/>
        <v>15.073861835227454</v>
      </c>
      <c r="E193" s="30">
        <f t="shared" si="27"/>
        <v>-6.6561868637906247</v>
      </c>
      <c r="F193" s="30">
        <f t="shared" si="27"/>
        <v>8.8847847625420187</v>
      </c>
      <c r="G193" s="30">
        <f t="shared" si="27"/>
        <v>19.580819123399927</v>
      </c>
      <c r="H193" s="30">
        <f t="shared" si="27"/>
        <v>11.196223550354389</v>
      </c>
      <c r="I193" s="30">
        <f t="shared" si="27"/>
        <v>11.539612171037717</v>
      </c>
    </row>
    <row r="194" spans="1:9" ht="25.5" x14ac:dyDescent="0.25">
      <c r="A194" s="24" t="s">
        <v>49</v>
      </c>
      <c r="B194" s="31" t="s">
        <v>78</v>
      </c>
      <c r="C194" s="27">
        <f t="shared" si="27"/>
        <v>11.708911790871612</v>
      </c>
      <c r="D194" s="27">
        <f t="shared" si="27"/>
        <v>7.9157878633207446</v>
      </c>
      <c r="E194" s="27">
        <f t="shared" si="27"/>
        <v>8.0719306422531112</v>
      </c>
      <c r="F194" s="27">
        <f t="shared" si="27"/>
        <v>15.067579817654476</v>
      </c>
      <c r="G194" s="27">
        <f t="shared" si="27"/>
        <v>0.16113057526812025</v>
      </c>
      <c r="H194" s="27">
        <f t="shared" si="27"/>
        <v>14.649210990408967</v>
      </c>
      <c r="I194" s="27">
        <f t="shared" si="27"/>
        <v>6.842513897434821</v>
      </c>
    </row>
    <row r="195" spans="1:9" ht="20.25" customHeight="1" x14ac:dyDescent="0.25">
      <c r="A195" s="24">
        <v>6.1</v>
      </c>
      <c r="B195" s="31" t="s">
        <v>79</v>
      </c>
      <c r="C195" s="27">
        <f t="shared" si="27"/>
        <v>12.653873637281787</v>
      </c>
      <c r="D195" s="27">
        <f t="shared" si="27"/>
        <v>8.384750438389954</v>
      </c>
      <c r="E195" s="27">
        <f t="shared" si="27"/>
        <v>8.4900172041937783</v>
      </c>
      <c r="F195" s="27">
        <f t="shared" si="27"/>
        <v>15.198397990429724</v>
      </c>
      <c r="G195" s="27">
        <f t="shared" si="27"/>
        <v>-0.54536885510431121</v>
      </c>
      <c r="H195" s="27">
        <f t="shared" si="27"/>
        <v>15.176954259774567</v>
      </c>
      <c r="I195" s="27">
        <f t="shared" si="27"/>
        <v>6.6476796260487747</v>
      </c>
    </row>
    <row r="196" spans="1:9" ht="20.25" customHeight="1" x14ac:dyDescent="0.25">
      <c r="A196" s="24">
        <v>6.2</v>
      </c>
      <c r="B196" s="31" t="s">
        <v>80</v>
      </c>
      <c r="C196" s="27">
        <f t="shared" si="27"/>
        <v>2.8878062568018947</v>
      </c>
      <c r="D196" s="27">
        <f t="shared" si="27"/>
        <v>3.1225481148131617</v>
      </c>
      <c r="E196" s="27">
        <f t="shared" si="27"/>
        <v>3.5806341974869982</v>
      </c>
      <c r="F196" s="27">
        <f t="shared" si="27"/>
        <v>13.595657793605165</v>
      </c>
      <c r="G196" s="27">
        <f t="shared" si="27"/>
        <v>8.222582154069368</v>
      </c>
      <c r="H196" s="27">
        <f t="shared" si="27"/>
        <v>9.1153116389637745</v>
      </c>
      <c r="I196" s="27">
        <f t="shared" si="27"/>
        <v>8.9990354213542734</v>
      </c>
    </row>
    <row r="197" spans="1:9" ht="51" x14ac:dyDescent="0.25">
      <c r="A197" s="24" t="s">
        <v>50</v>
      </c>
      <c r="B197" s="31" t="s">
        <v>81</v>
      </c>
      <c r="C197" s="27">
        <f t="shared" si="27"/>
        <v>12.014705341784238</v>
      </c>
      <c r="D197" s="27">
        <f t="shared" si="27"/>
        <v>8.612776785878772</v>
      </c>
      <c r="E197" s="27">
        <f t="shared" si="27"/>
        <v>12.31764998806355</v>
      </c>
      <c r="F197" s="27">
        <f t="shared" si="27"/>
        <v>10.607444286652079</v>
      </c>
      <c r="G197" s="27">
        <f t="shared" si="27"/>
        <v>8.9456967570997072</v>
      </c>
      <c r="H197" s="27">
        <f t="shared" si="27"/>
        <v>12.294240393121193</v>
      </c>
      <c r="I197" s="27">
        <f t="shared" si="27"/>
        <v>9.9409774493464997</v>
      </c>
    </row>
    <row r="198" spans="1:9" ht="22.5" customHeight="1" x14ac:dyDescent="0.25">
      <c r="A198" s="24">
        <v>7.1</v>
      </c>
      <c r="B198" s="31" t="s">
        <v>20</v>
      </c>
      <c r="C198" s="27">
        <f t="shared" si="27"/>
        <v>24.199755288562443</v>
      </c>
      <c r="D198" s="27">
        <f t="shared" si="27"/>
        <v>11.089821854014303</v>
      </c>
      <c r="E198" s="27">
        <f t="shared" si="27"/>
        <v>20.053284422673869</v>
      </c>
      <c r="F198" s="27">
        <f t="shared" si="27"/>
        <v>13.11123749914136</v>
      </c>
      <c r="G198" s="27">
        <f t="shared" si="27"/>
        <v>0.93620309268511726</v>
      </c>
      <c r="H198" s="27">
        <f t="shared" si="27"/>
        <v>22.840573280960964</v>
      </c>
      <c r="I198" s="27">
        <f t="shared" si="27"/>
        <v>13.901391942030816</v>
      </c>
    </row>
    <row r="199" spans="1:9" ht="25.5" x14ac:dyDescent="0.25">
      <c r="A199" s="24">
        <v>7.2</v>
      </c>
      <c r="B199" s="31" t="s">
        <v>4</v>
      </c>
      <c r="C199" s="27">
        <f t="shared" si="27"/>
        <v>11.591588586915202</v>
      </c>
      <c r="D199" s="27">
        <f t="shared" si="27"/>
        <v>5.7264014118514117</v>
      </c>
      <c r="E199" s="27">
        <f t="shared" si="27"/>
        <v>8.1936063813362825</v>
      </c>
      <c r="F199" s="27">
        <f t="shared" si="27"/>
        <v>7.4342649436981878</v>
      </c>
      <c r="G199" s="27">
        <f t="shared" si="27"/>
        <v>14.101798387632192</v>
      </c>
      <c r="H199" s="27">
        <f t="shared" si="27"/>
        <v>13.96933608273574</v>
      </c>
      <c r="I199" s="27">
        <f t="shared" si="27"/>
        <v>11.243821472842551</v>
      </c>
    </row>
    <row r="200" spans="1:9" ht="21" customHeight="1" x14ac:dyDescent="0.25">
      <c r="A200" s="24" t="s">
        <v>5</v>
      </c>
      <c r="B200" s="31" t="s">
        <v>6</v>
      </c>
      <c r="C200" s="27">
        <f t="shared" si="27"/>
        <v>12.569788277076356</v>
      </c>
      <c r="D200" s="27">
        <f t="shared" si="27"/>
        <v>6.3298347112615394</v>
      </c>
      <c r="E200" s="27">
        <f t="shared" si="27"/>
        <v>6.6034328612459614</v>
      </c>
      <c r="F200" s="27">
        <f t="shared" si="27"/>
        <v>7.5792570299557438</v>
      </c>
      <c r="G200" s="27">
        <f t="shared" si="27"/>
        <v>15.60911616421552</v>
      </c>
      <c r="H200" s="27">
        <f t="shared" si="27"/>
        <v>13.898790955707319</v>
      </c>
      <c r="I200" s="27">
        <f t="shared" si="27"/>
        <v>11.400318602692018</v>
      </c>
    </row>
    <row r="201" spans="1:9" ht="21" customHeight="1" x14ac:dyDescent="0.25">
      <c r="A201" s="24" t="s">
        <v>7</v>
      </c>
      <c r="B201" s="31" t="s">
        <v>8</v>
      </c>
      <c r="C201" s="27">
        <f t="shared" si="27"/>
        <v>-1.299629474580688</v>
      </c>
      <c r="D201" s="27">
        <f t="shared" si="27"/>
        <v>-3.7444542487448107</v>
      </c>
      <c r="E201" s="27">
        <f t="shared" si="27"/>
        <v>9.5503392752058325</v>
      </c>
      <c r="F201" s="27">
        <f t="shared" si="27"/>
        <v>-5.5983937842399412</v>
      </c>
      <c r="G201" s="27">
        <f t="shared" si="27"/>
        <v>-8.3663836284373119</v>
      </c>
      <c r="H201" s="27">
        <f t="shared" si="27"/>
        <v>15.142463746807234</v>
      </c>
      <c r="I201" s="27">
        <f t="shared" si="27"/>
        <v>9.6824492460976899</v>
      </c>
    </row>
    <row r="202" spans="1:9" ht="21" customHeight="1" x14ac:dyDescent="0.25">
      <c r="A202" s="24" t="s">
        <v>9</v>
      </c>
      <c r="B202" s="31" t="s">
        <v>10</v>
      </c>
      <c r="C202" s="27">
        <f t="shared" si="27"/>
        <v>105.53331285602536</v>
      </c>
      <c r="D202" s="27">
        <f t="shared" si="27"/>
        <v>-29.751749833388175</v>
      </c>
      <c r="E202" s="27">
        <f t="shared" si="27"/>
        <v>64.857298753460285</v>
      </c>
      <c r="F202" s="27">
        <f t="shared" si="27"/>
        <v>94.176245502518526</v>
      </c>
      <c r="G202" s="27">
        <f t="shared" si="27"/>
        <v>1.9344096204650718</v>
      </c>
      <c r="H202" s="27">
        <f t="shared" si="27"/>
        <v>16.036354657749861</v>
      </c>
      <c r="I202" s="27">
        <f t="shared" si="27"/>
        <v>5.0132190406674493</v>
      </c>
    </row>
    <row r="203" spans="1:9" ht="25.5" x14ac:dyDescent="0.25">
      <c r="A203" s="24" t="s">
        <v>11</v>
      </c>
      <c r="B203" s="31" t="s">
        <v>82</v>
      </c>
      <c r="C203" s="27">
        <f t="shared" ref="C203:I212" si="28">(D133/C133-1)*100</f>
        <v>5.8952205462174279</v>
      </c>
      <c r="D203" s="27">
        <f t="shared" si="28"/>
        <v>7.7274043112223412</v>
      </c>
      <c r="E203" s="27">
        <f t="shared" si="28"/>
        <v>18.924755580804042</v>
      </c>
      <c r="F203" s="27">
        <f t="shared" si="28"/>
        <v>5.0048282915227782</v>
      </c>
      <c r="G203" s="27">
        <f t="shared" si="28"/>
        <v>11.346476858296327</v>
      </c>
      <c r="H203" s="27">
        <f t="shared" si="28"/>
        <v>13.96933608273574</v>
      </c>
      <c r="I203" s="27">
        <f t="shared" si="28"/>
        <v>11.163343617257704</v>
      </c>
    </row>
    <row r="204" spans="1:9" ht="24" customHeight="1" x14ac:dyDescent="0.25">
      <c r="A204" s="24">
        <v>7.3</v>
      </c>
      <c r="B204" s="31" t="s">
        <v>12</v>
      </c>
      <c r="C204" s="27">
        <f t="shared" si="28"/>
        <v>0.51070013139462578</v>
      </c>
      <c r="D204" s="27">
        <f t="shared" si="28"/>
        <v>1.8879714622785482</v>
      </c>
      <c r="E204" s="27">
        <f t="shared" si="28"/>
        <v>-3.2546613040530192</v>
      </c>
      <c r="F204" s="27">
        <f t="shared" si="28"/>
        <v>13.671299811938908</v>
      </c>
      <c r="G204" s="27">
        <f t="shared" si="28"/>
        <v>26.681476497987578</v>
      </c>
      <c r="H204" s="27">
        <f t="shared" si="28"/>
        <v>5.2984418364456332</v>
      </c>
      <c r="I204" s="27">
        <f t="shared" si="28"/>
        <v>6.4171815104179908</v>
      </c>
    </row>
    <row r="205" spans="1:9" ht="38.25" x14ac:dyDescent="0.25">
      <c r="A205" s="24">
        <v>7.4</v>
      </c>
      <c r="B205" s="31" t="s">
        <v>83</v>
      </c>
      <c r="C205" s="27">
        <f t="shared" si="28"/>
        <v>6.997545538655503</v>
      </c>
      <c r="D205" s="27">
        <f t="shared" si="28"/>
        <v>14.703433625152451</v>
      </c>
      <c r="E205" s="27">
        <f t="shared" si="28"/>
        <v>17.901628258174895</v>
      </c>
      <c r="F205" s="27">
        <f t="shared" si="28"/>
        <v>15.835253205026124</v>
      </c>
      <c r="G205" s="27">
        <f t="shared" si="28"/>
        <v>2.9221941892285663</v>
      </c>
      <c r="H205" s="27">
        <f t="shared" si="28"/>
        <v>2.6180494373344576</v>
      </c>
      <c r="I205" s="27">
        <f t="shared" si="28"/>
        <v>4.0667283703820445</v>
      </c>
    </row>
    <row r="206" spans="1:9" ht="20.25" customHeight="1" x14ac:dyDescent="0.25">
      <c r="A206" s="24" t="s">
        <v>51</v>
      </c>
      <c r="B206" s="31" t="s">
        <v>58</v>
      </c>
      <c r="C206" s="27">
        <f t="shared" si="28"/>
        <v>12.818977479477422</v>
      </c>
      <c r="D206" s="27">
        <f t="shared" si="28"/>
        <v>3.4273477342657843</v>
      </c>
      <c r="E206" s="27">
        <f t="shared" si="28"/>
        <v>9.6012788761355328</v>
      </c>
      <c r="F206" s="27">
        <f t="shared" si="28"/>
        <v>8.2162492336455006</v>
      </c>
      <c r="G206" s="27">
        <f t="shared" si="28"/>
        <v>1.1946572638862119</v>
      </c>
      <c r="H206" s="27">
        <f t="shared" si="28"/>
        <v>4.0665843543626012</v>
      </c>
      <c r="I206" s="27">
        <f t="shared" si="28"/>
        <v>3.657430922940863</v>
      </c>
    </row>
    <row r="207" spans="1:9" ht="38.25" x14ac:dyDescent="0.25">
      <c r="A207" s="24" t="s">
        <v>52</v>
      </c>
      <c r="B207" s="31" t="s">
        <v>84</v>
      </c>
      <c r="C207" s="27">
        <f t="shared" si="28"/>
        <v>3.7196293660620494</v>
      </c>
      <c r="D207" s="27">
        <f t="shared" si="28"/>
        <v>6.7147854581270039</v>
      </c>
      <c r="E207" s="27">
        <f t="shared" si="28"/>
        <v>5.9718926827969199</v>
      </c>
      <c r="F207" s="27">
        <f t="shared" si="28"/>
        <v>7.6187971610481631</v>
      </c>
      <c r="G207" s="27">
        <f t="shared" si="28"/>
        <v>6.4564733092207893</v>
      </c>
      <c r="H207" s="27">
        <f t="shared" si="28"/>
        <v>6.348878092050847</v>
      </c>
      <c r="I207" s="27">
        <f t="shared" si="28"/>
        <v>5.999694640376263</v>
      </c>
    </row>
    <row r="208" spans="1:9" ht="25.5" x14ac:dyDescent="0.25">
      <c r="A208" s="24" t="s">
        <v>53</v>
      </c>
      <c r="B208" s="31" t="s">
        <v>85</v>
      </c>
      <c r="C208" s="27">
        <f t="shared" si="28"/>
        <v>6.9494682426694432</v>
      </c>
      <c r="D208" s="27">
        <f t="shared" si="28"/>
        <v>35.34730281889091</v>
      </c>
      <c r="E208" s="27">
        <f t="shared" si="28"/>
        <v>7.3124751602985372</v>
      </c>
      <c r="F208" s="27">
        <f t="shared" si="28"/>
        <v>6.9716067732666698</v>
      </c>
      <c r="G208" s="27">
        <f t="shared" si="28"/>
        <v>3.254773580516046</v>
      </c>
      <c r="H208" s="27">
        <f t="shared" si="28"/>
        <v>27.219436810650109</v>
      </c>
      <c r="I208" s="27">
        <f t="shared" si="28"/>
        <v>9.0764836030032381</v>
      </c>
    </row>
    <row r="209" spans="1:9" ht="21.75" customHeight="1" x14ac:dyDescent="0.25">
      <c r="A209" s="24" t="s">
        <v>54</v>
      </c>
      <c r="B209" s="31" t="s">
        <v>13</v>
      </c>
      <c r="C209" s="27">
        <f t="shared" si="28"/>
        <v>0.19613824511894862</v>
      </c>
      <c r="D209" s="27">
        <f t="shared" si="28"/>
        <v>-4.3747792917869681</v>
      </c>
      <c r="E209" s="27">
        <f t="shared" si="28"/>
        <v>4.0663348514895947</v>
      </c>
      <c r="F209" s="27">
        <f t="shared" si="28"/>
        <v>4.4362670905657264</v>
      </c>
      <c r="G209" s="27">
        <f t="shared" si="28"/>
        <v>3.2690919922814921</v>
      </c>
      <c r="H209" s="27">
        <f t="shared" si="28"/>
        <v>14.325591075717114</v>
      </c>
      <c r="I209" s="27">
        <f t="shared" si="28"/>
        <v>3.3573649194051924E-2</v>
      </c>
    </row>
    <row r="210" spans="1:9" ht="18.75" customHeight="1" x14ac:dyDescent="0.25">
      <c r="A210" s="24"/>
      <c r="B210" s="28" t="s">
        <v>91</v>
      </c>
      <c r="C210" s="33">
        <f t="shared" si="28"/>
        <v>7.4132121547968666</v>
      </c>
      <c r="D210" s="33">
        <f t="shared" si="28"/>
        <v>7.7850670363999619</v>
      </c>
      <c r="E210" s="33">
        <f t="shared" si="28"/>
        <v>7.7456518917125461</v>
      </c>
      <c r="F210" s="33">
        <f t="shared" si="28"/>
        <v>9.4590190565184251</v>
      </c>
      <c r="G210" s="33">
        <f t="shared" si="28"/>
        <v>3.841832426945091</v>
      </c>
      <c r="H210" s="33">
        <f t="shared" si="28"/>
        <v>13.148652357688849</v>
      </c>
      <c r="I210" s="33">
        <f t="shared" si="28"/>
        <v>6.2275378200651099</v>
      </c>
    </row>
    <row r="211" spans="1:9" ht="30" x14ac:dyDescent="0.25">
      <c r="A211" s="34">
        <v>12</v>
      </c>
      <c r="B211" s="35" t="s">
        <v>86</v>
      </c>
      <c r="C211" s="33">
        <f t="shared" si="28"/>
        <v>5.3067898305232841</v>
      </c>
      <c r="D211" s="33">
        <f t="shared" si="28"/>
        <v>8.9008872542515327</v>
      </c>
      <c r="E211" s="33">
        <f t="shared" si="28"/>
        <v>1.298000594294102</v>
      </c>
      <c r="F211" s="33">
        <f t="shared" si="28"/>
        <v>7.3667826116665003</v>
      </c>
      <c r="G211" s="33">
        <f t="shared" si="28"/>
        <v>14.509506873050015</v>
      </c>
      <c r="H211" s="33">
        <f t="shared" si="28"/>
        <v>7.2739942568811333</v>
      </c>
      <c r="I211" s="33">
        <f t="shared" si="28"/>
        <v>7.916526069769092</v>
      </c>
    </row>
    <row r="212" spans="1:9" ht="31.5" x14ac:dyDescent="0.25">
      <c r="A212" s="42">
        <v>13</v>
      </c>
      <c r="B212" s="37" t="s">
        <v>71</v>
      </c>
      <c r="C212" s="33">
        <f t="shared" si="28"/>
        <v>5.3580517169168562</v>
      </c>
      <c r="D212" s="33">
        <f t="shared" si="28"/>
        <v>9.2569561762406494</v>
      </c>
      <c r="E212" s="33">
        <f t="shared" si="28"/>
        <v>1.7953968310954638</v>
      </c>
      <c r="F212" s="33">
        <f t="shared" si="28"/>
        <v>7.9837965296071234</v>
      </c>
      <c r="G212" s="33">
        <f t="shared" si="28"/>
        <v>16.365427273757138</v>
      </c>
      <c r="H212" s="33">
        <f t="shared" si="28"/>
        <v>7.4362957642972294</v>
      </c>
      <c r="I212" s="33">
        <f t="shared" si="28"/>
        <v>8.3531140083414677</v>
      </c>
    </row>
    <row r="213" spans="1:9" ht="22.5" customHeight="1" x14ac:dyDescent="0.25">
      <c r="A213" s="34">
        <v>14</v>
      </c>
      <c r="B213" s="35" t="s">
        <v>95</v>
      </c>
      <c r="C213" s="33">
        <f t="shared" ref="C213:I213" si="29">(D143/C143-1)*100</f>
        <v>4.2983203111688795</v>
      </c>
      <c r="D213" s="33">
        <f t="shared" si="29"/>
        <v>8.1589090584170521</v>
      </c>
      <c r="E213" s="33">
        <f t="shared" si="29"/>
        <v>0.77094060638107642</v>
      </c>
      <c r="F213" s="33">
        <f t="shared" si="29"/>
        <v>6.9005935118522599</v>
      </c>
      <c r="G213" s="33">
        <f t="shared" si="29"/>
        <v>15.194174267871752</v>
      </c>
      <c r="H213" s="33">
        <f t="shared" si="29"/>
        <v>6.3562090656124504</v>
      </c>
      <c r="I213" s="33">
        <f t="shared" si="29"/>
        <v>7.2628163278285029</v>
      </c>
    </row>
    <row r="214" spans="1:9" x14ac:dyDescent="0.25">
      <c r="A214" s="150">
        <v>13</v>
      </c>
      <c r="B214" s="150"/>
      <c r="C214" s="150"/>
      <c r="D214" s="150"/>
      <c r="E214" s="150"/>
      <c r="F214" s="150"/>
      <c r="G214" s="150"/>
      <c r="H214" s="150"/>
      <c r="I214" s="150"/>
    </row>
  </sheetData>
  <mergeCells count="30">
    <mergeCell ref="A214:I214"/>
    <mergeCell ref="A74:I74"/>
    <mergeCell ref="A38:J38"/>
    <mergeCell ref="A1:J1"/>
    <mergeCell ref="C39:J39"/>
    <mergeCell ref="A110:J110"/>
    <mergeCell ref="A145:J145"/>
    <mergeCell ref="A180:I180"/>
    <mergeCell ref="A75:A76"/>
    <mergeCell ref="B75:B76"/>
    <mergeCell ref="A2:A3"/>
    <mergeCell ref="B2:B3"/>
    <mergeCell ref="A39:A40"/>
    <mergeCell ref="B39:B40"/>
    <mergeCell ref="C2:J2"/>
    <mergeCell ref="C75:I75"/>
    <mergeCell ref="A146:A147"/>
    <mergeCell ref="B146:B147"/>
    <mergeCell ref="A181:A182"/>
    <mergeCell ref="B181:B182"/>
    <mergeCell ref="A36:J36"/>
    <mergeCell ref="A73:J73"/>
    <mergeCell ref="A109:I109"/>
    <mergeCell ref="A111:A112"/>
    <mergeCell ref="B111:B112"/>
    <mergeCell ref="C181:I181"/>
    <mergeCell ref="C146:J146"/>
    <mergeCell ref="C111:J111"/>
    <mergeCell ref="A144:J144"/>
    <mergeCell ref="A179:J179"/>
  </mergeCells>
  <printOptions horizontalCentered="1"/>
  <pageMargins left="0.43307086614173229" right="0.23622047244094491" top="0.51181102362204722" bottom="0.31496062992125984" header="0.31496062992125984" footer="0.31496062992125984"/>
  <pageSetup paperSize="9" scale="93" pageOrder="overThenDown" orientation="portrait" r:id="rId1"/>
  <rowBreaks count="1" manualBreakCount="1">
    <brk id="10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4"/>
  <sheetViews>
    <sheetView topLeftCell="A143" workbookViewId="0">
      <selection activeCell="C191" sqref="C191"/>
    </sheetView>
  </sheetViews>
  <sheetFormatPr defaultRowHeight="15" x14ac:dyDescent="0.25"/>
  <cols>
    <col min="1" max="1" width="6.42578125" style="1" customWidth="1"/>
    <col min="2" max="2" width="25.140625" style="1" customWidth="1"/>
    <col min="3" max="3" width="9" style="1" customWidth="1"/>
    <col min="4" max="4" width="8.85546875" style="1" customWidth="1"/>
    <col min="5" max="6" width="9" style="1" customWidth="1"/>
    <col min="7" max="7" width="8.85546875" style="1" customWidth="1"/>
    <col min="8" max="9" width="9.140625" style="1" customWidth="1"/>
    <col min="10" max="10" width="8.85546875" style="1" customWidth="1"/>
    <col min="11" max="11" width="6.42578125" style="1" customWidth="1"/>
    <col min="12" max="12" width="25.140625" style="1" customWidth="1"/>
    <col min="13" max="13" width="8.5703125" style="1" customWidth="1"/>
    <col min="14" max="14" width="8.42578125" style="1" customWidth="1"/>
    <col min="15" max="15" width="8.7109375" style="1" customWidth="1"/>
    <col min="16" max="17" width="9.140625" style="1" customWidth="1"/>
    <col min="18" max="20" width="8.7109375" style="1" customWidth="1"/>
    <col min="21" max="21" width="6.42578125" style="1" customWidth="1"/>
    <col min="22" max="22" width="32.140625" style="1" customWidth="1"/>
    <col min="23" max="28" width="9" style="1" customWidth="1"/>
    <col min="29" max="16384" width="9.140625" style="1"/>
  </cols>
  <sheetData>
    <row r="1" spans="1:10" ht="36" customHeight="1" x14ac:dyDescent="0.25">
      <c r="A1" s="151" t="s">
        <v>65</v>
      </c>
      <c r="B1" s="151"/>
      <c r="C1" s="151"/>
      <c r="D1" s="151"/>
      <c r="E1" s="151"/>
      <c r="F1" s="151"/>
      <c r="G1" s="151"/>
      <c r="H1" s="151"/>
      <c r="I1" s="151"/>
      <c r="J1" s="151"/>
    </row>
    <row r="2" spans="1:10" ht="22.5" customHeight="1" x14ac:dyDescent="0.25">
      <c r="A2" s="147" t="s">
        <v>15</v>
      </c>
      <c r="B2" s="145" t="s">
        <v>42</v>
      </c>
      <c r="C2" s="145" t="s">
        <v>92</v>
      </c>
      <c r="D2" s="145"/>
      <c r="E2" s="145"/>
      <c r="F2" s="145"/>
      <c r="G2" s="145"/>
      <c r="H2" s="145"/>
      <c r="I2" s="145"/>
      <c r="J2" s="145"/>
    </row>
    <row r="3" spans="1:10" ht="25.5" x14ac:dyDescent="0.25">
      <c r="A3" s="147"/>
      <c r="B3" s="145"/>
      <c r="C3" s="23" t="s">
        <v>23</v>
      </c>
      <c r="D3" s="23" t="s">
        <v>16</v>
      </c>
      <c r="E3" s="23" t="s">
        <v>17</v>
      </c>
      <c r="F3" s="23" t="s">
        <v>18</v>
      </c>
      <c r="G3" s="23" t="s">
        <v>108</v>
      </c>
      <c r="H3" s="23" t="s">
        <v>105</v>
      </c>
      <c r="I3" s="23" t="s">
        <v>106</v>
      </c>
      <c r="J3" s="23" t="s">
        <v>107</v>
      </c>
    </row>
    <row r="4" spans="1:10" ht="25.5" x14ac:dyDescent="0.25">
      <c r="A4" s="24" t="s">
        <v>44</v>
      </c>
      <c r="B4" s="25" t="s">
        <v>74</v>
      </c>
      <c r="C4" s="26">
        <f t="shared" ref="C4:J4" si="0">C5+C6+C7+C8</f>
        <v>3655362.3966614446</v>
      </c>
      <c r="D4" s="26">
        <f t="shared" si="0"/>
        <v>5020903.9850017047</v>
      </c>
      <c r="E4" s="26">
        <f t="shared" si="0"/>
        <v>5303736.6689968575</v>
      </c>
      <c r="F4" s="26">
        <f t="shared" si="0"/>
        <v>6140445.2013459019</v>
      </c>
      <c r="G4" s="26">
        <f t="shared" si="0"/>
        <v>5706522.7268508216</v>
      </c>
      <c r="H4" s="26">
        <f t="shared" si="0"/>
        <v>6976065.586421771</v>
      </c>
      <c r="I4" s="26">
        <f t="shared" si="0"/>
        <v>6928859.3936864762</v>
      </c>
      <c r="J4" s="26">
        <f t="shared" si="0"/>
        <v>7735067.5963201737</v>
      </c>
    </row>
    <row r="5" spans="1:10" ht="18.95" customHeight="1" x14ac:dyDescent="0.25">
      <c r="A5" s="24">
        <v>1.1000000000000001</v>
      </c>
      <c r="B5" s="25" t="s">
        <v>0</v>
      </c>
      <c r="C5" s="26">
        <v>2323278.2105052201</v>
      </c>
      <c r="D5" s="26">
        <v>3484350.2785758106</v>
      </c>
      <c r="E5" s="26">
        <v>3490503.3943475755</v>
      </c>
      <c r="F5" s="26">
        <v>4084682.4514599182</v>
      </c>
      <c r="G5" s="26">
        <v>3380092.4721973334</v>
      </c>
      <c r="H5" s="26">
        <v>4384315.4212438157</v>
      </c>
      <c r="I5" s="26">
        <v>4063682.6699759192</v>
      </c>
      <c r="J5" s="26">
        <v>4495372.2011255203</v>
      </c>
    </row>
    <row r="6" spans="1:10" ht="18.95" customHeight="1" x14ac:dyDescent="0.25">
      <c r="A6" s="24">
        <v>1.2</v>
      </c>
      <c r="B6" s="25" t="s">
        <v>1</v>
      </c>
      <c r="C6" s="26">
        <v>528868.92552253534</v>
      </c>
      <c r="D6" s="26">
        <v>625383.3619437695</v>
      </c>
      <c r="E6" s="26">
        <v>716080.46584407799</v>
      </c>
      <c r="F6" s="26">
        <v>789281.07899687684</v>
      </c>
      <c r="G6" s="26">
        <v>867277.05923982558</v>
      </c>
      <c r="H6" s="26">
        <v>1019399.003363712</v>
      </c>
      <c r="I6" s="26">
        <v>1177460.8966001945</v>
      </c>
      <c r="J6" s="26">
        <v>1353682.7299064707</v>
      </c>
    </row>
    <row r="7" spans="1:10" ht="18.95" customHeight="1" x14ac:dyDescent="0.25">
      <c r="A7" s="24">
        <v>1.3</v>
      </c>
      <c r="B7" s="25" t="s">
        <v>75</v>
      </c>
      <c r="C7" s="26">
        <v>565936.00189778744</v>
      </c>
      <c r="D7" s="26">
        <v>612932.79339330643</v>
      </c>
      <c r="E7" s="26">
        <v>777012.89483022853</v>
      </c>
      <c r="F7" s="26">
        <v>855628.53244176635</v>
      </c>
      <c r="G7" s="26">
        <v>948938.93337705324</v>
      </c>
      <c r="H7" s="26">
        <v>929578.8978367676</v>
      </c>
      <c r="I7" s="26">
        <v>901463.57425649615</v>
      </c>
      <c r="J7" s="26">
        <v>970742.87234052899</v>
      </c>
    </row>
    <row r="8" spans="1:10" ht="18.95" customHeight="1" x14ac:dyDescent="0.25">
      <c r="A8" s="24">
        <v>1.4</v>
      </c>
      <c r="B8" s="25" t="s">
        <v>76</v>
      </c>
      <c r="C8" s="26">
        <v>237279.25873590185</v>
      </c>
      <c r="D8" s="26">
        <v>298237.55108881852</v>
      </c>
      <c r="E8" s="26">
        <v>320139.913974975</v>
      </c>
      <c r="F8" s="26">
        <v>410853.13844734081</v>
      </c>
      <c r="G8" s="26">
        <v>510214.26203660987</v>
      </c>
      <c r="H8" s="26">
        <v>642772.26397747546</v>
      </c>
      <c r="I8" s="26">
        <v>786252.25285386585</v>
      </c>
      <c r="J8" s="26">
        <v>915269.79294765403</v>
      </c>
    </row>
    <row r="9" spans="1:10" ht="18.95" customHeight="1" x14ac:dyDescent="0.25">
      <c r="A9" s="24" t="s">
        <v>45</v>
      </c>
      <c r="B9" s="25" t="s">
        <v>77</v>
      </c>
      <c r="C9" s="26">
        <v>2254986.3064015568</v>
      </c>
      <c r="D9" s="26">
        <v>2234557.101433428</v>
      </c>
      <c r="E9" s="26">
        <v>2457251.4911175403</v>
      </c>
      <c r="F9" s="26">
        <v>2307232.0045837141</v>
      </c>
      <c r="G9" s="26">
        <v>2396774.4226529617</v>
      </c>
      <c r="H9" s="26">
        <v>2989026.5650264341</v>
      </c>
      <c r="I9" s="26">
        <v>3538523.4766772226</v>
      </c>
      <c r="J9" s="26">
        <v>3998711.9704665216</v>
      </c>
    </row>
    <row r="10" spans="1:10" ht="18.95" customHeight="1" x14ac:dyDescent="0.25">
      <c r="A10" s="24"/>
      <c r="B10" s="43" t="s">
        <v>89</v>
      </c>
      <c r="C10" s="29">
        <f t="shared" ref="C10:J10" si="1">C4+C9</f>
        <v>5910348.7030630019</v>
      </c>
      <c r="D10" s="29">
        <f t="shared" si="1"/>
        <v>7255461.0864351327</v>
      </c>
      <c r="E10" s="29">
        <f t="shared" si="1"/>
        <v>7760988.1601143982</v>
      </c>
      <c r="F10" s="29">
        <f t="shared" si="1"/>
        <v>8447677.2059296165</v>
      </c>
      <c r="G10" s="29">
        <f t="shared" si="1"/>
        <v>8103297.1495037833</v>
      </c>
      <c r="H10" s="29">
        <f t="shared" si="1"/>
        <v>9965092.1514482051</v>
      </c>
      <c r="I10" s="29">
        <f t="shared" si="1"/>
        <v>10467382.870363699</v>
      </c>
      <c r="J10" s="29">
        <f t="shared" si="1"/>
        <v>11733779.566786695</v>
      </c>
    </row>
    <row r="11" spans="1:10" ht="18.95" customHeight="1" x14ac:dyDescent="0.25">
      <c r="A11" s="24" t="s">
        <v>46</v>
      </c>
      <c r="B11" s="25" t="s">
        <v>2</v>
      </c>
      <c r="C11" s="26">
        <v>3273608.4804288987</v>
      </c>
      <c r="D11" s="26">
        <v>3459143.2649451899</v>
      </c>
      <c r="E11" s="26">
        <v>4067726.7789277015</v>
      </c>
      <c r="F11" s="26">
        <v>3475552.5087953312</v>
      </c>
      <c r="G11" s="26">
        <v>3129081.0173414354</v>
      </c>
      <c r="H11" s="26">
        <v>4085133.5589656024</v>
      </c>
      <c r="I11" s="26">
        <v>4993401.996193151</v>
      </c>
      <c r="J11" s="26">
        <v>5635694.5382006466</v>
      </c>
    </row>
    <row r="12" spans="1:10" ht="25.5" x14ac:dyDescent="0.25">
      <c r="A12" s="24" t="s">
        <v>47</v>
      </c>
      <c r="B12" s="25" t="s">
        <v>57</v>
      </c>
      <c r="C12" s="26">
        <v>581075.24174195807</v>
      </c>
      <c r="D12" s="26">
        <v>703118.32177742338</v>
      </c>
      <c r="E12" s="26">
        <v>761679.88432848733</v>
      </c>
      <c r="F12" s="26">
        <v>650312.489684609</v>
      </c>
      <c r="G12" s="26">
        <v>825010.75487685658</v>
      </c>
      <c r="H12" s="26">
        <v>917016.91495546268</v>
      </c>
      <c r="I12" s="26">
        <v>971343.81702098669</v>
      </c>
      <c r="J12" s="26">
        <v>1082723.7559947614</v>
      </c>
    </row>
    <row r="13" spans="1:10" ht="18.95" customHeight="1" x14ac:dyDescent="0.25">
      <c r="A13" s="24" t="s">
        <v>48</v>
      </c>
      <c r="B13" s="31" t="s">
        <v>3</v>
      </c>
      <c r="C13" s="26">
        <v>1963595.7463652531</v>
      </c>
      <c r="D13" s="26">
        <v>1966116.7940525671</v>
      </c>
      <c r="E13" s="26">
        <v>2174137.6333262534</v>
      </c>
      <c r="F13" s="26">
        <v>2252189.6612681272</v>
      </c>
      <c r="G13" s="26">
        <v>2230017.0639624954</v>
      </c>
      <c r="H13" s="26">
        <v>2337404.9205737785</v>
      </c>
      <c r="I13" s="26">
        <v>2559209.3870693888</v>
      </c>
      <c r="J13" s="26">
        <v>2688704.7411587858</v>
      </c>
    </row>
    <row r="14" spans="1:10" ht="18.95" customHeight="1" x14ac:dyDescent="0.25">
      <c r="A14" s="24"/>
      <c r="B14" s="28" t="s">
        <v>90</v>
      </c>
      <c r="C14" s="29">
        <f t="shared" ref="C14:J14" si="2">C11+C12+C13</f>
        <v>5818279.4685361097</v>
      </c>
      <c r="D14" s="29">
        <f t="shared" si="2"/>
        <v>6128378.3807751806</v>
      </c>
      <c r="E14" s="29">
        <f t="shared" si="2"/>
        <v>7003544.2965824418</v>
      </c>
      <c r="F14" s="29">
        <f t="shared" si="2"/>
        <v>6378054.6597480671</v>
      </c>
      <c r="G14" s="29">
        <f t="shared" si="2"/>
        <v>6184108.8361807875</v>
      </c>
      <c r="H14" s="29">
        <f t="shared" si="2"/>
        <v>7339555.3944948437</v>
      </c>
      <c r="I14" s="29">
        <f t="shared" si="2"/>
        <v>8523955.2002835274</v>
      </c>
      <c r="J14" s="29">
        <f t="shared" si="2"/>
        <v>9407123.0353541933</v>
      </c>
    </row>
    <row r="15" spans="1:10" ht="25.5" x14ac:dyDescent="0.25">
      <c r="A15" s="24" t="s">
        <v>49</v>
      </c>
      <c r="B15" s="31" t="s">
        <v>78</v>
      </c>
      <c r="C15" s="26">
        <f t="shared" ref="C15:J15" si="3">C16+C17</f>
        <v>1982273.6601115968</v>
      </c>
      <c r="D15" s="26">
        <f t="shared" si="3"/>
        <v>2370053.9688050705</v>
      </c>
      <c r="E15" s="26">
        <f t="shared" si="3"/>
        <v>2689608.3617669931</v>
      </c>
      <c r="F15" s="26">
        <f t="shared" si="3"/>
        <v>2939662.6196519244</v>
      </c>
      <c r="G15" s="26">
        <f t="shared" si="3"/>
        <v>3207791.8434704342</v>
      </c>
      <c r="H15" s="26">
        <f t="shared" si="3"/>
        <v>3256583.1450138222</v>
      </c>
      <c r="I15" s="26">
        <f t="shared" si="3"/>
        <v>3847450.4281731201</v>
      </c>
      <c r="J15" s="26">
        <f t="shared" si="3"/>
        <v>4316341.1100171441</v>
      </c>
    </row>
    <row r="16" spans="1:10" ht="18.95" customHeight="1" x14ac:dyDescent="0.25">
      <c r="A16" s="24">
        <v>6.1</v>
      </c>
      <c r="B16" s="31" t="s">
        <v>79</v>
      </c>
      <c r="C16" s="26">
        <v>1794250.8671443907</v>
      </c>
      <c r="D16" s="26">
        <v>2162610.7086743093</v>
      </c>
      <c r="E16" s="26">
        <v>2463945.6914134133</v>
      </c>
      <c r="F16" s="26">
        <v>2703293.5493006059</v>
      </c>
      <c r="G16" s="26">
        <v>2957740.7555164923</v>
      </c>
      <c r="H16" s="26">
        <v>2981253.8929945482</v>
      </c>
      <c r="I16" s="26">
        <v>3537825.5696625905</v>
      </c>
      <c r="J16" s="26">
        <v>3961791.938767584</v>
      </c>
    </row>
    <row r="17" spans="1:10" ht="18.95" customHeight="1" x14ac:dyDescent="0.25">
      <c r="A17" s="24">
        <v>6.2</v>
      </c>
      <c r="B17" s="31" t="s">
        <v>80</v>
      </c>
      <c r="C17" s="26">
        <v>188022.79296720622</v>
      </c>
      <c r="D17" s="26">
        <v>207443.26013076102</v>
      </c>
      <c r="E17" s="26">
        <v>225662.67035357992</v>
      </c>
      <c r="F17" s="26">
        <v>236369.07035131828</v>
      </c>
      <c r="G17" s="26">
        <v>250051.08795394193</v>
      </c>
      <c r="H17" s="26">
        <v>275329.25201927382</v>
      </c>
      <c r="I17" s="26">
        <v>309624.85851052974</v>
      </c>
      <c r="J17" s="26">
        <v>354549.17124956026</v>
      </c>
    </row>
    <row r="18" spans="1:10" ht="38.25" x14ac:dyDescent="0.25">
      <c r="A18" s="24" t="s">
        <v>50</v>
      </c>
      <c r="B18" s="31" t="s">
        <v>81</v>
      </c>
      <c r="C18" s="26">
        <f t="shared" ref="C18:J18" si="4">C19+C20+C25+C26</f>
        <v>1074689.7278419635</v>
      </c>
      <c r="D18" s="26">
        <f t="shared" si="4"/>
        <v>1257367.3429478919</v>
      </c>
      <c r="E18" s="26">
        <f t="shared" si="4"/>
        <v>1368696.6638483838</v>
      </c>
      <c r="F18" s="26">
        <f t="shared" si="4"/>
        <v>1616122.8450898381</v>
      </c>
      <c r="G18" s="26">
        <f t="shared" si="4"/>
        <v>1792202.3731069383</v>
      </c>
      <c r="H18" s="26">
        <f t="shared" si="4"/>
        <v>2021937.1429828133</v>
      </c>
      <c r="I18" s="26">
        <f t="shared" si="4"/>
        <v>2293165.0661467472</v>
      </c>
      <c r="J18" s="26">
        <f t="shared" si="4"/>
        <v>2600794.1636082209</v>
      </c>
    </row>
    <row r="19" spans="1:10" ht="18.95" customHeight="1" x14ac:dyDescent="0.25">
      <c r="A19" s="24">
        <v>7.1</v>
      </c>
      <c r="B19" s="31" t="s">
        <v>20</v>
      </c>
      <c r="C19" s="26">
        <v>139536.58886994771</v>
      </c>
      <c r="D19" s="26">
        <v>188885.99009457073</v>
      </c>
      <c r="E19" s="26">
        <v>211484.70666521799</v>
      </c>
      <c r="F19" s="26">
        <v>275905.08987528866</v>
      </c>
      <c r="G19" s="26">
        <v>318802.26229341608</v>
      </c>
      <c r="H19" s="26">
        <v>342002.5695833349</v>
      </c>
      <c r="I19" s="26">
        <v>386032.89858963329</v>
      </c>
      <c r="J19" s="26">
        <v>467802.19728685031</v>
      </c>
    </row>
    <row r="20" spans="1:10" ht="25.5" x14ac:dyDescent="0.25">
      <c r="A20" s="24">
        <v>7.2</v>
      </c>
      <c r="B20" s="31" t="s">
        <v>4</v>
      </c>
      <c r="C20" s="26">
        <f t="shared" ref="C20:J20" si="5">C21+C22+C23+C24</f>
        <v>651717.03155176132</v>
      </c>
      <c r="D20" s="26">
        <f t="shared" si="5"/>
        <v>750917.2598356877</v>
      </c>
      <c r="E20" s="26">
        <f t="shared" si="5"/>
        <v>805396.9247034163</v>
      </c>
      <c r="F20" s="26">
        <f t="shared" si="5"/>
        <v>911060.22923463781</v>
      </c>
      <c r="G20" s="26">
        <f t="shared" si="5"/>
        <v>975861.52221719094</v>
      </c>
      <c r="H20" s="26">
        <f t="shared" si="5"/>
        <v>1166442.4430894558</v>
      </c>
      <c r="I20" s="26">
        <f t="shared" si="5"/>
        <v>1365589.4668294687</v>
      </c>
      <c r="J20" s="26">
        <f t="shared" si="5"/>
        <v>1533236.3970922711</v>
      </c>
    </row>
    <row r="21" spans="1:10" ht="18.95" customHeight="1" x14ac:dyDescent="0.25">
      <c r="A21" s="24" t="s">
        <v>5</v>
      </c>
      <c r="B21" s="31" t="s">
        <v>6</v>
      </c>
      <c r="C21" s="26">
        <v>551673.47161479341</v>
      </c>
      <c r="D21" s="26">
        <v>641617.93423770345</v>
      </c>
      <c r="E21" s="26">
        <v>694430.15929619479</v>
      </c>
      <c r="F21" s="26">
        <v>768707.10222710087</v>
      </c>
      <c r="G21" s="26">
        <v>824555.77292393625</v>
      </c>
      <c r="H21" s="26">
        <v>1000673.2445221344</v>
      </c>
      <c r="I21" s="26">
        <v>1170895.5584478495</v>
      </c>
      <c r="J21" s="26">
        <v>1304381.3826156745</v>
      </c>
    </row>
    <row r="22" spans="1:10" ht="18.95" customHeight="1" x14ac:dyDescent="0.25">
      <c r="A22" s="24" t="s">
        <v>7</v>
      </c>
      <c r="B22" s="31" t="s">
        <v>8</v>
      </c>
      <c r="C22" s="26">
        <v>28152.068099532604</v>
      </c>
      <c r="D22" s="26">
        <v>26062.446091875758</v>
      </c>
      <c r="E22" s="26">
        <v>23821.715312642202</v>
      </c>
      <c r="F22" s="26">
        <v>30484.986310263266</v>
      </c>
      <c r="G22" s="26">
        <v>27284.400473074496</v>
      </c>
      <c r="H22" s="26">
        <v>24410.9313714454</v>
      </c>
      <c r="I22" s="26">
        <v>28875.307929531347</v>
      </c>
      <c r="J22" s="26">
        <v>33723.961258746764</v>
      </c>
    </row>
    <row r="23" spans="1:10" ht="18.95" customHeight="1" x14ac:dyDescent="0.25">
      <c r="A23" s="24" t="s">
        <v>9</v>
      </c>
      <c r="B23" s="31" t="s">
        <v>10</v>
      </c>
      <c r="C23" s="26">
        <v>910.19608037565285</v>
      </c>
      <c r="D23" s="26">
        <v>4069.89450906607</v>
      </c>
      <c r="E23" s="26">
        <v>2594.3972086872477</v>
      </c>
      <c r="F23" s="26">
        <v>5976.2867974632736</v>
      </c>
      <c r="G23" s="26">
        <v>14191.411620218672</v>
      </c>
      <c r="H23" s="26">
        <v>14680.747347108949</v>
      </c>
      <c r="I23" s="26">
        <v>17500.441207672731</v>
      </c>
      <c r="J23" s="26">
        <v>19568.961865713063</v>
      </c>
    </row>
    <row r="24" spans="1:10" ht="25.5" x14ac:dyDescent="0.25">
      <c r="A24" s="24" t="s">
        <v>11</v>
      </c>
      <c r="B24" s="31" t="s">
        <v>82</v>
      </c>
      <c r="C24" s="26">
        <v>70981.295757059605</v>
      </c>
      <c r="D24" s="26">
        <v>79166.984997042513</v>
      </c>
      <c r="E24" s="26">
        <v>84550.652885892079</v>
      </c>
      <c r="F24" s="26">
        <v>105891.8538998103</v>
      </c>
      <c r="G24" s="26">
        <v>109829.93719996148</v>
      </c>
      <c r="H24" s="26">
        <v>126677.51984876716</v>
      </c>
      <c r="I24" s="26">
        <v>148318.15924441512</v>
      </c>
      <c r="J24" s="26">
        <v>175562.09135213675</v>
      </c>
    </row>
    <row r="25" spans="1:10" ht="18.95" customHeight="1" x14ac:dyDescent="0.25">
      <c r="A25" s="24">
        <v>7.3</v>
      </c>
      <c r="B25" s="31" t="s">
        <v>12</v>
      </c>
      <c r="C25" s="26">
        <v>11922.374089478504</v>
      </c>
      <c r="D25" s="26">
        <v>13200.901127589917</v>
      </c>
      <c r="E25" s="26">
        <v>15392.522648571234</v>
      </c>
      <c r="F25" s="26">
        <v>15768.930974217452</v>
      </c>
      <c r="G25" s="26">
        <v>17000.246406439393</v>
      </c>
      <c r="H25" s="26">
        <v>18728.133266675148</v>
      </c>
      <c r="I25" s="26">
        <v>20133.883463001715</v>
      </c>
      <c r="J25" s="26">
        <v>22458.728711575033</v>
      </c>
    </row>
    <row r="26" spans="1:10" ht="25.5" x14ac:dyDescent="0.25">
      <c r="A26" s="24">
        <v>7.4</v>
      </c>
      <c r="B26" s="31" t="s">
        <v>83</v>
      </c>
      <c r="C26" s="26">
        <v>271513.73333077604</v>
      </c>
      <c r="D26" s="26">
        <v>304363.19189004367</v>
      </c>
      <c r="E26" s="26">
        <v>336422.50983117812</v>
      </c>
      <c r="F26" s="26">
        <v>413388.59500569425</v>
      </c>
      <c r="G26" s="26">
        <v>480538.34218989202</v>
      </c>
      <c r="H26" s="26">
        <v>494763.99704334745</v>
      </c>
      <c r="I26" s="26">
        <v>521408.81726464356</v>
      </c>
      <c r="J26" s="26">
        <v>577296.8405175244</v>
      </c>
    </row>
    <row r="27" spans="1:10" ht="18.95" customHeight="1" x14ac:dyDescent="0.25">
      <c r="A27" s="24" t="s">
        <v>51</v>
      </c>
      <c r="B27" s="31" t="s">
        <v>58</v>
      </c>
      <c r="C27" s="26">
        <v>783728.99269138917</v>
      </c>
      <c r="D27" s="26">
        <v>894227.21295093151</v>
      </c>
      <c r="E27" s="26">
        <v>946267.64385530935</v>
      </c>
      <c r="F27" s="26">
        <v>1045499.2133378953</v>
      </c>
      <c r="G27" s="26">
        <v>1164782.7155621552</v>
      </c>
      <c r="H27" s="26">
        <v>1185387.4379345367</v>
      </c>
      <c r="I27" s="26">
        <v>1312056.7834916583</v>
      </c>
      <c r="J27" s="26">
        <v>1446978.1729666658</v>
      </c>
    </row>
    <row r="28" spans="1:10" ht="38.25" x14ac:dyDescent="0.25">
      <c r="A28" s="24" t="s">
        <v>52</v>
      </c>
      <c r="B28" s="31" t="s">
        <v>84</v>
      </c>
      <c r="C28" s="26">
        <v>1520729.134143535</v>
      </c>
      <c r="D28" s="26">
        <v>1674815.1712532835</v>
      </c>
      <c r="E28" s="26">
        <v>1873544.6448267233</v>
      </c>
      <c r="F28" s="26">
        <v>1997025.2456900885</v>
      </c>
      <c r="G28" s="26">
        <v>2089836.1572535885</v>
      </c>
      <c r="H28" s="26">
        <v>2240841.2685718094</v>
      </c>
      <c r="I28" s="26">
        <v>2479916.0842430037</v>
      </c>
      <c r="J28" s="26">
        <v>2738300.0453878208</v>
      </c>
    </row>
    <row r="29" spans="1:10" ht="25.5" x14ac:dyDescent="0.25">
      <c r="A29" s="24" t="s">
        <v>88</v>
      </c>
      <c r="B29" s="31" t="s">
        <v>85</v>
      </c>
      <c r="C29" s="26">
        <v>666151</v>
      </c>
      <c r="D29" s="26">
        <v>762905.99098</v>
      </c>
      <c r="E29" s="26">
        <v>1089497.55174</v>
      </c>
      <c r="F29" s="26">
        <v>1200884.4599947876</v>
      </c>
      <c r="G29" s="26">
        <v>1262191.7828051392</v>
      </c>
      <c r="H29" s="26">
        <v>1294744.6757893281</v>
      </c>
      <c r="I29" s="26">
        <v>1658090.5056791552</v>
      </c>
      <c r="J29" s="26">
        <v>1889785.3176426706</v>
      </c>
    </row>
    <row r="30" spans="1:10" ht="18.95" customHeight="1" x14ac:dyDescent="0.25">
      <c r="A30" s="24" t="s">
        <v>54</v>
      </c>
      <c r="B30" s="31" t="s">
        <v>13</v>
      </c>
      <c r="C30" s="26">
        <v>1590855.7603873285</v>
      </c>
      <c r="D30" s="26">
        <v>1734373.4125204193</v>
      </c>
      <c r="E30" s="26">
        <v>1762315.9806908898</v>
      </c>
      <c r="F30" s="26">
        <v>1962584.2100612151</v>
      </c>
      <c r="G30" s="26">
        <v>2193614.6459187963</v>
      </c>
      <c r="H30" s="26">
        <v>2405050.1256250464</v>
      </c>
      <c r="I30" s="26">
        <v>2894925.9136254373</v>
      </c>
      <c r="J30" s="26">
        <v>3045002.9545244733</v>
      </c>
    </row>
    <row r="31" spans="1:10" ht="18.95" customHeight="1" x14ac:dyDescent="0.25">
      <c r="A31" s="44"/>
      <c r="B31" s="45" t="s">
        <v>91</v>
      </c>
      <c r="C31" s="29">
        <f t="shared" ref="C31:J31" si="6">C15+C18+C27+C28+C29+C30</f>
        <v>7618428.2751758127</v>
      </c>
      <c r="D31" s="29">
        <f t="shared" si="6"/>
        <v>8693743.0994575974</v>
      </c>
      <c r="E31" s="29">
        <f t="shared" si="6"/>
        <v>9729930.8467282988</v>
      </c>
      <c r="F31" s="29">
        <f t="shared" si="6"/>
        <v>10761778.59382575</v>
      </c>
      <c r="G31" s="29">
        <f t="shared" si="6"/>
        <v>11710419.518117052</v>
      </c>
      <c r="H31" s="29">
        <f t="shared" si="6"/>
        <v>12404543.795917356</v>
      </c>
      <c r="I31" s="29">
        <f t="shared" si="6"/>
        <v>14485604.781359121</v>
      </c>
      <c r="J31" s="29">
        <f t="shared" si="6"/>
        <v>16037201.764146995</v>
      </c>
    </row>
    <row r="32" spans="1:10" ht="18.95" customHeight="1" x14ac:dyDescent="0.25">
      <c r="A32" s="46">
        <v>12</v>
      </c>
      <c r="B32" s="47" t="s">
        <v>87</v>
      </c>
      <c r="C32" s="29">
        <f t="shared" ref="C32:J32" si="7">C10+C14+C31</f>
        <v>19347056.446774926</v>
      </c>
      <c r="D32" s="29">
        <f t="shared" si="7"/>
        <v>22077582.566667911</v>
      </c>
      <c r="E32" s="29">
        <f t="shared" si="7"/>
        <v>24494463.303425141</v>
      </c>
      <c r="F32" s="29">
        <f t="shared" si="7"/>
        <v>25587510.459503435</v>
      </c>
      <c r="G32" s="29">
        <f t="shared" si="7"/>
        <v>25997825.503801621</v>
      </c>
      <c r="H32" s="29">
        <f t="shared" si="7"/>
        <v>29709191.341860406</v>
      </c>
      <c r="I32" s="29">
        <f t="shared" si="7"/>
        <v>33476942.852006346</v>
      </c>
      <c r="J32" s="29">
        <f t="shared" si="7"/>
        <v>37178104.366287887</v>
      </c>
    </row>
    <row r="33" spans="1:29" ht="18.95" customHeight="1" x14ac:dyDescent="0.25">
      <c r="A33" s="46">
        <v>13</v>
      </c>
      <c r="B33" s="47" t="s">
        <v>72</v>
      </c>
      <c r="C33" s="36">
        <f>'St-1'!C10</f>
        <v>20422594.962690439</v>
      </c>
      <c r="D33" s="36">
        <f>'St-1'!D10</f>
        <v>23331247.736982446</v>
      </c>
      <c r="E33" s="36">
        <f>'St-1'!E10</f>
        <v>26097737.543241993</v>
      </c>
      <c r="F33" s="36">
        <f>'St-1'!F10</f>
        <v>27492341.459503427</v>
      </c>
      <c r="G33" s="36">
        <f>'St-1'!G10</f>
        <v>28402214.503801618</v>
      </c>
      <c r="H33" s="36">
        <f>'St-1'!H10</f>
        <v>33376501.341860402</v>
      </c>
      <c r="I33" s="36">
        <f>'St-1'!I10</f>
        <v>37579795.662711792</v>
      </c>
      <c r="J33" s="36">
        <f>'St-1'!J10</f>
        <v>42004690.217057474</v>
      </c>
    </row>
    <row r="34" spans="1:29" ht="18.95" customHeight="1" x14ac:dyDescent="0.25">
      <c r="A34" s="46">
        <v>14</v>
      </c>
      <c r="B34" s="47" t="s">
        <v>103</v>
      </c>
      <c r="C34" s="49">
        <f>'St-1'!C13</f>
        <v>48369.558435627012</v>
      </c>
      <c r="D34" s="49">
        <f>'St-1'!D13</f>
        <v>54702.698030485677</v>
      </c>
      <c r="E34" s="49">
        <f>'St-1'!E13</f>
        <v>60574.082126176756</v>
      </c>
      <c r="F34" s="49">
        <f>'St-1'!F13</f>
        <v>63168.837506326512</v>
      </c>
      <c r="G34" s="49">
        <f>'St-1'!G13</f>
        <v>64604.814284288193</v>
      </c>
      <c r="H34" s="49">
        <f>'St-1'!H13</f>
        <v>75155.373433596935</v>
      </c>
      <c r="I34" s="49">
        <f>'St-1'!I13</f>
        <v>83769.411432450885</v>
      </c>
      <c r="J34" s="49">
        <f>'St-1'!J13</f>
        <v>92690.800840870885</v>
      </c>
    </row>
    <row r="35" spans="1:29" ht="15" customHeight="1" x14ac:dyDescent="0.25">
      <c r="A35" s="4"/>
      <c r="B35" s="5"/>
      <c r="C35" s="6"/>
      <c r="D35" s="6"/>
      <c r="E35" s="6"/>
      <c r="F35" s="6"/>
      <c r="G35" s="6"/>
      <c r="H35" s="6"/>
      <c r="I35" s="6"/>
      <c r="J35" s="6"/>
    </row>
    <row r="36" spans="1:29" ht="15" customHeight="1" x14ac:dyDescent="0.25">
      <c r="A36" s="148">
        <v>14</v>
      </c>
      <c r="B36" s="148"/>
      <c r="C36" s="148"/>
      <c r="D36" s="148"/>
      <c r="E36" s="148"/>
      <c r="F36" s="148"/>
      <c r="G36" s="148"/>
      <c r="H36" s="148"/>
      <c r="I36" s="148"/>
      <c r="J36" s="148"/>
    </row>
    <row r="37" spans="1:29" ht="15" customHeight="1" x14ac:dyDescent="0.25">
      <c r="A37" s="83"/>
      <c r="B37" s="83"/>
      <c r="C37" s="83"/>
      <c r="D37" s="83"/>
      <c r="E37" s="83"/>
      <c r="F37" s="83"/>
      <c r="G37" s="83"/>
      <c r="H37" s="83"/>
      <c r="I37" s="83"/>
      <c r="J37" s="83"/>
      <c r="K37" s="84"/>
      <c r="L37" s="84"/>
      <c r="M37" s="84"/>
      <c r="N37" s="84"/>
      <c r="O37" s="84"/>
      <c r="P37" s="84"/>
      <c r="Q37" s="84"/>
      <c r="R37" s="84"/>
      <c r="S37" s="84"/>
      <c r="T37" s="84"/>
    </row>
    <row r="38" spans="1:29" ht="15" customHeight="1" x14ac:dyDescent="0.25">
      <c r="A38" s="83"/>
      <c r="B38" s="83"/>
      <c r="C38" s="83"/>
      <c r="D38" s="83"/>
      <c r="E38" s="83"/>
      <c r="F38" s="83"/>
      <c r="G38" s="83"/>
      <c r="H38" s="83"/>
      <c r="I38" s="83"/>
      <c r="J38" s="83"/>
      <c r="K38" s="84"/>
      <c r="L38" s="84"/>
      <c r="M38" s="84"/>
      <c r="N38" s="84"/>
      <c r="O38" s="84"/>
      <c r="P38" s="84"/>
      <c r="Q38" s="84"/>
      <c r="R38" s="84"/>
      <c r="S38" s="84"/>
      <c r="T38" s="84"/>
      <c r="U38" s="84"/>
      <c r="V38" s="84"/>
      <c r="W38" s="84"/>
      <c r="X38" s="84"/>
      <c r="Y38" s="84"/>
      <c r="Z38" s="84"/>
      <c r="AA38" s="84"/>
      <c r="AB38" s="84"/>
      <c r="AC38" s="84"/>
    </row>
    <row r="39" spans="1:29" ht="15" customHeight="1" x14ac:dyDescent="0.25">
      <c r="A39" s="83"/>
      <c r="B39" s="83"/>
      <c r="C39" s="83"/>
      <c r="D39" s="83"/>
      <c r="E39" s="83"/>
      <c r="F39" s="83"/>
      <c r="G39" s="83"/>
      <c r="H39" s="83"/>
      <c r="I39" s="83"/>
      <c r="J39" s="83"/>
      <c r="K39" s="84"/>
      <c r="L39" s="84"/>
      <c r="M39" s="84"/>
      <c r="N39" s="84"/>
      <c r="O39" s="84"/>
      <c r="P39" s="84"/>
      <c r="Q39" s="84"/>
      <c r="R39" s="84"/>
      <c r="S39" s="84"/>
      <c r="T39" s="84"/>
      <c r="U39" s="84"/>
      <c r="V39" s="84"/>
      <c r="W39" s="84"/>
      <c r="X39" s="84"/>
      <c r="Y39" s="84"/>
      <c r="Z39" s="84"/>
      <c r="AA39" s="84"/>
      <c r="AB39" s="84"/>
      <c r="AC39" s="84"/>
    </row>
    <row r="40" spans="1:29" ht="15" customHeight="1" x14ac:dyDescent="0.25">
      <c r="A40" s="83"/>
      <c r="B40" s="83"/>
      <c r="C40" s="83"/>
      <c r="D40" s="83"/>
      <c r="E40" s="83"/>
      <c r="F40" s="83"/>
      <c r="G40" s="83"/>
      <c r="H40" s="83"/>
      <c r="I40" s="83"/>
      <c r="J40" s="83"/>
      <c r="K40" s="84"/>
      <c r="L40" s="84"/>
      <c r="M40" s="84"/>
      <c r="N40" s="84"/>
      <c r="O40" s="84"/>
      <c r="P40" s="84"/>
      <c r="Q40" s="84"/>
      <c r="R40" s="84"/>
      <c r="S40" s="84"/>
      <c r="T40" s="84"/>
      <c r="U40" s="84"/>
      <c r="V40" s="84"/>
      <c r="W40" s="84"/>
      <c r="X40" s="84"/>
      <c r="Y40" s="84"/>
      <c r="Z40" s="84"/>
      <c r="AA40" s="84"/>
      <c r="AB40" s="84"/>
      <c r="AC40" s="84"/>
    </row>
    <row r="41" spans="1:29" ht="21" customHeight="1" x14ac:dyDescent="0.25">
      <c r="A41" s="151" t="s">
        <v>66</v>
      </c>
      <c r="B41" s="151"/>
      <c r="C41" s="151"/>
      <c r="D41" s="151"/>
      <c r="E41" s="151"/>
      <c r="F41" s="151"/>
      <c r="G41" s="151"/>
      <c r="H41" s="151"/>
      <c r="I41" s="151"/>
      <c r="J41" s="22"/>
      <c r="K41" s="84"/>
      <c r="L41" s="84"/>
      <c r="M41" s="84"/>
      <c r="N41" s="84"/>
      <c r="O41" s="84"/>
      <c r="P41" s="84"/>
      <c r="Q41" s="84"/>
      <c r="R41" s="84"/>
      <c r="S41" s="84"/>
      <c r="T41" s="84"/>
      <c r="U41" s="84"/>
      <c r="V41" s="84"/>
      <c r="W41" s="84"/>
      <c r="X41" s="84"/>
      <c r="Y41" s="84"/>
      <c r="Z41" s="84"/>
      <c r="AA41" s="84"/>
      <c r="AB41" s="84"/>
      <c r="AC41" s="84"/>
    </row>
    <row r="42" spans="1:29" ht="15" customHeight="1" x14ac:dyDescent="0.25">
      <c r="A42" s="145" t="s">
        <v>15</v>
      </c>
      <c r="B42" s="145" t="s">
        <v>42</v>
      </c>
      <c r="C42" s="145" t="s">
        <v>43</v>
      </c>
      <c r="D42" s="145"/>
      <c r="E42" s="145"/>
      <c r="F42" s="145"/>
      <c r="G42" s="145"/>
      <c r="H42" s="145"/>
      <c r="I42" s="145"/>
      <c r="J42" s="145"/>
      <c r="K42" s="84"/>
      <c r="L42" s="84"/>
      <c r="M42" s="84"/>
      <c r="N42" s="84"/>
      <c r="O42" s="84"/>
      <c r="P42" s="84"/>
      <c r="Q42" s="84"/>
      <c r="R42" s="84"/>
      <c r="S42" s="84"/>
      <c r="T42" s="84"/>
      <c r="U42" s="84"/>
      <c r="V42" s="84"/>
      <c r="W42" s="84"/>
      <c r="X42" s="84"/>
      <c r="Y42" s="84"/>
      <c r="Z42" s="84"/>
      <c r="AA42" s="84"/>
      <c r="AB42" s="84"/>
      <c r="AC42" s="84"/>
    </row>
    <row r="43" spans="1:29" ht="30" customHeight="1" x14ac:dyDescent="0.25">
      <c r="A43" s="145"/>
      <c r="B43" s="145"/>
      <c r="C43" s="23" t="s">
        <v>23</v>
      </c>
      <c r="D43" s="23" t="s">
        <v>16</v>
      </c>
      <c r="E43" s="23" t="s">
        <v>17</v>
      </c>
      <c r="F43" s="23" t="s">
        <v>18</v>
      </c>
      <c r="G43" s="23" t="s">
        <v>108</v>
      </c>
      <c r="H43" s="23" t="s">
        <v>105</v>
      </c>
      <c r="I43" s="23" t="s">
        <v>106</v>
      </c>
      <c r="J43" s="23" t="s">
        <v>107</v>
      </c>
      <c r="K43" s="84"/>
      <c r="L43" s="84"/>
      <c r="M43" s="84"/>
      <c r="N43" s="84"/>
      <c r="O43" s="84"/>
      <c r="P43" s="84"/>
      <c r="Q43" s="84"/>
      <c r="R43" s="84"/>
      <c r="S43" s="84"/>
      <c r="T43" s="84"/>
      <c r="U43" s="84"/>
      <c r="V43" s="84"/>
      <c r="W43" s="84"/>
      <c r="X43" s="84"/>
      <c r="Y43" s="84"/>
      <c r="Z43" s="84"/>
      <c r="AA43" s="84"/>
      <c r="AB43" s="84"/>
      <c r="AC43" s="84"/>
    </row>
    <row r="44" spans="1:29" ht="25.5" customHeight="1" x14ac:dyDescent="0.25">
      <c r="A44" s="24" t="s">
        <v>44</v>
      </c>
      <c r="B44" s="25" t="s">
        <v>74</v>
      </c>
      <c r="C44" s="27">
        <f t="shared" ref="C44:J53" si="8">C4/C$32*100</f>
        <v>18.893635870229648</v>
      </c>
      <c r="D44" s="27">
        <f t="shared" si="8"/>
        <v>22.742091303882695</v>
      </c>
      <c r="E44" s="27">
        <f t="shared" si="8"/>
        <v>21.652798035608392</v>
      </c>
      <c r="F44" s="27">
        <f t="shared" si="8"/>
        <v>23.997821949361565</v>
      </c>
      <c r="G44" s="27">
        <f t="shared" si="8"/>
        <v>21.950000110649125</v>
      </c>
      <c r="H44" s="27">
        <f t="shared" si="8"/>
        <v>23.481169534872052</v>
      </c>
      <c r="I44" s="27">
        <f t="shared" si="8"/>
        <v>20.697407837738726</v>
      </c>
      <c r="J44" s="27">
        <f t="shared" si="8"/>
        <v>20.805438384142377</v>
      </c>
      <c r="K44" s="84"/>
      <c r="L44" s="84"/>
      <c r="M44" s="84"/>
      <c r="N44" s="84"/>
      <c r="O44" s="84"/>
      <c r="P44" s="84"/>
      <c r="Q44" s="84"/>
      <c r="R44" s="84"/>
      <c r="S44" s="84"/>
      <c r="T44" s="84"/>
      <c r="U44" s="84"/>
      <c r="V44" s="84"/>
      <c r="W44" s="84"/>
      <c r="X44" s="84"/>
      <c r="Y44" s="84"/>
      <c r="Z44" s="84"/>
      <c r="AA44" s="84"/>
      <c r="AB44" s="84"/>
      <c r="AC44" s="84"/>
    </row>
    <row r="45" spans="1:29" ht="25.5" customHeight="1" x14ac:dyDescent="0.25">
      <c r="A45" s="24">
        <v>1.1000000000000001</v>
      </c>
      <c r="B45" s="25" t="s">
        <v>0</v>
      </c>
      <c r="C45" s="27">
        <f t="shared" si="8"/>
        <v>12.008432481172097</v>
      </c>
      <c r="D45" s="27">
        <f t="shared" si="8"/>
        <v>15.78229984217738</v>
      </c>
      <c r="E45" s="27">
        <f t="shared" si="8"/>
        <v>14.25017299260232</v>
      </c>
      <c r="F45" s="27">
        <f t="shared" si="8"/>
        <v>15.96357902002471</v>
      </c>
      <c r="G45" s="27">
        <f t="shared" si="8"/>
        <v>13.001443031083765</v>
      </c>
      <c r="H45" s="27">
        <f t="shared" si="8"/>
        <v>14.757437759897197</v>
      </c>
      <c r="I45" s="27">
        <f t="shared" si="8"/>
        <v>12.138750805115329</v>
      </c>
      <c r="J45" s="27">
        <f t="shared" si="8"/>
        <v>12.091450808884716</v>
      </c>
      <c r="K45" s="84"/>
      <c r="L45" s="84"/>
      <c r="M45" s="84"/>
      <c r="N45" s="84"/>
      <c r="O45" s="84"/>
      <c r="P45" s="84"/>
      <c r="Q45" s="84"/>
      <c r="R45" s="84"/>
      <c r="S45" s="84"/>
      <c r="T45" s="84"/>
      <c r="U45" s="84"/>
      <c r="V45" s="84"/>
      <c r="W45" s="84"/>
      <c r="X45" s="84"/>
      <c r="Y45" s="84"/>
      <c r="Z45" s="84"/>
      <c r="AA45" s="84"/>
      <c r="AB45" s="84"/>
      <c r="AC45" s="84"/>
    </row>
    <row r="46" spans="1:29" ht="25.5" customHeight="1" x14ac:dyDescent="0.25">
      <c r="A46" s="24">
        <v>1.2</v>
      </c>
      <c r="B46" s="25" t="s">
        <v>1</v>
      </c>
      <c r="C46" s="27">
        <f t="shared" si="8"/>
        <v>2.7335885796244503</v>
      </c>
      <c r="D46" s="27">
        <f t="shared" si="8"/>
        <v>2.8326623173315859</v>
      </c>
      <c r="E46" s="27">
        <f t="shared" si="8"/>
        <v>2.9234380724069431</v>
      </c>
      <c r="F46" s="27">
        <f t="shared" si="8"/>
        <v>3.0846341235347916</v>
      </c>
      <c r="G46" s="27">
        <f t="shared" si="8"/>
        <v>3.3359599983198791</v>
      </c>
      <c r="H46" s="27">
        <f t="shared" si="8"/>
        <v>3.4312579956606677</v>
      </c>
      <c r="I46" s="27">
        <f t="shared" si="8"/>
        <v>3.517229460902302</v>
      </c>
      <c r="J46" s="27">
        <f t="shared" si="8"/>
        <v>3.6410751784697077</v>
      </c>
      <c r="K46" s="84"/>
      <c r="L46" s="84"/>
      <c r="M46" s="84"/>
      <c r="N46" s="84"/>
      <c r="O46" s="84"/>
      <c r="P46" s="84"/>
      <c r="Q46" s="84"/>
      <c r="R46" s="84"/>
      <c r="S46" s="84"/>
      <c r="T46" s="84"/>
      <c r="U46" s="84"/>
      <c r="V46" s="84"/>
      <c r="W46" s="84"/>
      <c r="X46" s="84"/>
      <c r="Y46" s="84"/>
      <c r="Z46" s="84"/>
      <c r="AA46" s="84"/>
      <c r="AB46" s="84"/>
      <c r="AC46" s="84"/>
    </row>
    <row r="47" spans="1:29" ht="25.5" customHeight="1" x14ac:dyDescent="0.25">
      <c r="A47" s="24">
        <v>1.3</v>
      </c>
      <c r="B47" s="25" t="s">
        <v>75</v>
      </c>
      <c r="C47" s="27">
        <f t="shared" si="8"/>
        <v>2.9251788428628203</v>
      </c>
      <c r="D47" s="27">
        <f t="shared" si="8"/>
        <v>2.776267698433136</v>
      </c>
      <c r="E47" s="27">
        <f t="shared" si="8"/>
        <v>3.1721980808682435</v>
      </c>
      <c r="F47" s="27">
        <f t="shared" si="8"/>
        <v>3.3439303671060272</v>
      </c>
      <c r="G47" s="27">
        <f t="shared" si="8"/>
        <v>3.650070400073619</v>
      </c>
      <c r="H47" s="27">
        <f t="shared" si="8"/>
        <v>3.1289269611555737</v>
      </c>
      <c r="I47" s="27">
        <f t="shared" si="8"/>
        <v>2.6927894170075612</v>
      </c>
      <c r="J47" s="27">
        <f t="shared" si="8"/>
        <v>2.6110607006116555</v>
      </c>
      <c r="K47" s="84"/>
      <c r="L47" s="84"/>
      <c r="M47" s="84"/>
      <c r="N47" s="84"/>
      <c r="O47" s="84"/>
      <c r="P47" s="84"/>
      <c r="Q47" s="84"/>
      <c r="R47" s="84"/>
      <c r="S47" s="84"/>
      <c r="T47" s="84"/>
      <c r="U47" s="84"/>
      <c r="V47" s="84"/>
      <c r="W47" s="84"/>
      <c r="X47" s="84"/>
      <c r="Y47" s="84"/>
      <c r="Z47" s="84"/>
      <c r="AA47" s="84"/>
      <c r="AB47" s="84"/>
      <c r="AC47" s="84"/>
    </row>
    <row r="48" spans="1:29" ht="25.5" customHeight="1" x14ac:dyDescent="0.25">
      <c r="A48" s="24">
        <v>1.4</v>
      </c>
      <c r="B48" s="25" t="s">
        <v>76</v>
      </c>
      <c r="C48" s="27">
        <f t="shared" si="8"/>
        <v>1.2264359665702806</v>
      </c>
      <c r="D48" s="27">
        <f t="shared" si="8"/>
        <v>1.3508614459405934</v>
      </c>
      <c r="E48" s="27">
        <f t="shared" si="8"/>
        <v>1.3069888897308839</v>
      </c>
      <c r="F48" s="27">
        <f t="shared" si="8"/>
        <v>1.6056784386960405</v>
      </c>
      <c r="G48" s="27">
        <f t="shared" si="8"/>
        <v>1.9625266811718618</v>
      </c>
      <c r="H48" s="27">
        <f t="shared" si="8"/>
        <v>2.1635468181586148</v>
      </c>
      <c r="I48" s="27">
        <f t="shared" si="8"/>
        <v>2.3486381547135329</v>
      </c>
      <c r="J48" s="27">
        <f t="shared" si="8"/>
        <v>2.4618516961763017</v>
      </c>
      <c r="K48" s="84"/>
      <c r="L48" s="84"/>
      <c r="M48" s="84"/>
      <c r="N48" s="84"/>
      <c r="O48" s="84"/>
      <c r="P48" s="84"/>
      <c r="Q48" s="84"/>
      <c r="R48" s="84"/>
      <c r="S48" s="84"/>
      <c r="T48" s="84"/>
      <c r="U48" s="84"/>
      <c r="V48" s="84"/>
      <c r="W48" s="84"/>
      <c r="X48" s="84"/>
      <c r="Y48" s="84"/>
      <c r="Z48" s="84"/>
      <c r="AA48" s="84"/>
      <c r="AB48" s="84"/>
      <c r="AC48" s="84"/>
    </row>
    <row r="49" spans="1:29" ht="25.5" customHeight="1" x14ac:dyDescent="0.25">
      <c r="A49" s="24" t="s">
        <v>45</v>
      </c>
      <c r="B49" s="25" t="s">
        <v>77</v>
      </c>
      <c r="C49" s="27">
        <f t="shared" si="8"/>
        <v>11.655449047792764</v>
      </c>
      <c r="D49" s="27">
        <f t="shared" si="8"/>
        <v>10.121384869406386</v>
      </c>
      <c r="E49" s="27">
        <f t="shared" si="8"/>
        <v>10.031865000177142</v>
      </c>
      <c r="F49" s="27">
        <f t="shared" si="8"/>
        <v>9.0170241776170421</v>
      </c>
      <c r="G49" s="27">
        <f t="shared" si="8"/>
        <v>9.219134201444982</v>
      </c>
      <c r="H49" s="27">
        <f t="shared" si="8"/>
        <v>10.060948918575512</v>
      </c>
      <c r="I49" s="27">
        <f t="shared" si="8"/>
        <v>10.570031715023081</v>
      </c>
      <c r="J49" s="27">
        <f t="shared" si="8"/>
        <v>10.755556364763038</v>
      </c>
      <c r="K49" s="84"/>
      <c r="L49" s="84"/>
      <c r="M49" s="84"/>
      <c r="N49" s="84"/>
      <c r="O49" s="84"/>
      <c r="P49" s="84"/>
      <c r="Q49" s="84"/>
      <c r="R49" s="84"/>
      <c r="S49" s="84"/>
      <c r="T49" s="84"/>
      <c r="U49" s="84"/>
      <c r="V49" s="84"/>
      <c r="W49" s="84"/>
      <c r="X49" s="84"/>
      <c r="Y49" s="84"/>
      <c r="Z49" s="84"/>
      <c r="AA49" s="84"/>
      <c r="AB49" s="84"/>
      <c r="AC49" s="84"/>
    </row>
    <row r="50" spans="1:29" ht="25.5" customHeight="1" x14ac:dyDescent="0.25">
      <c r="A50" s="24"/>
      <c r="B50" s="28" t="s">
        <v>89</v>
      </c>
      <c r="C50" s="30">
        <f t="shared" si="8"/>
        <v>30.549084918022412</v>
      </c>
      <c r="D50" s="30">
        <f t="shared" si="8"/>
        <v>32.863476173289079</v>
      </c>
      <c r="E50" s="30">
        <f t="shared" si="8"/>
        <v>31.684663035785537</v>
      </c>
      <c r="F50" s="30">
        <f t="shared" si="8"/>
        <v>33.014846126978611</v>
      </c>
      <c r="G50" s="30">
        <f t="shared" si="8"/>
        <v>31.169134312094105</v>
      </c>
      <c r="H50" s="30">
        <f t="shared" si="8"/>
        <v>33.542118453447564</v>
      </c>
      <c r="I50" s="30">
        <f t="shared" si="8"/>
        <v>31.267439552761811</v>
      </c>
      <c r="J50" s="30">
        <f t="shared" si="8"/>
        <v>31.560994748905419</v>
      </c>
      <c r="K50" s="84"/>
      <c r="L50" s="84"/>
      <c r="M50" s="84"/>
      <c r="N50" s="84"/>
      <c r="O50" s="84"/>
      <c r="P50" s="84"/>
      <c r="Q50" s="84"/>
      <c r="R50" s="84"/>
      <c r="S50" s="84"/>
      <c r="T50" s="84"/>
      <c r="U50" s="84"/>
      <c r="V50" s="84"/>
      <c r="W50" s="84"/>
      <c r="X50" s="84"/>
      <c r="Y50" s="84"/>
      <c r="Z50" s="84"/>
      <c r="AA50" s="84"/>
      <c r="AB50" s="84"/>
      <c r="AC50" s="84"/>
    </row>
    <row r="51" spans="1:29" ht="25.5" customHeight="1" x14ac:dyDescent="0.25">
      <c r="A51" s="24" t="s">
        <v>46</v>
      </c>
      <c r="B51" s="25" t="s">
        <v>2</v>
      </c>
      <c r="C51" s="27">
        <f t="shared" si="8"/>
        <v>16.920447249610397</v>
      </c>
      <c r="D51" s="27">
        <f t="shared" si="8"/>
        <v>15.668125142322889</v>
      </c>
      <c r="E51" s="27">
        <f t="shared" si="8"/>
        <v>16.606719357508428</v>
      </c>
      <c r="F51" s="27">
        <f t="shared" si="8"/>
        <v>13.583003763871368</v>
      </c>
      <c r="G51" s="27">
        <f t="shared" si="8"/>
        <v>12.03593360869306</v>
      </c>
      <c r="H51" s="27">
        <f t="shared" si="8"/>
        <v>13.750403072094485</v>
      </c>
      <c r="I51" s="27">
        <f t="shared" si="8"/>
        <v>14.9159438431036</v>
      </c>
      <c r="J51" s="27">
        <f t="shared" si="8"/>
        <v>15.158638758653181</v>
      </c>
      <c r="K51" s="84"/>
      <c r="L51" s="84"/>
      <c r="M51" s="84"/>
      <c r="N51" s="84"/>
      <c r="O51" s="84"/>
      <c r="P51" s="84"/>
      <c r="Q51" s="84"/>
      <c r="R51" s="84"/>
      <c r="S51" s="84"/>
      <c r="T51" s="84"/>
      <c r="U51" s="84"/>
      <c r="V51" s="84"/>
      <c r="W51" s="84"/>
      <c r="X51" s="84"/>
      <c r="Y51" s="84"/>
      <c r="Z51" s="84"/>
      <c r="AA51" s="84"/>
      <c r="AB51" s="84"/>
      <c r="AC51" s="84"/>
    </row>
    <row r="52" spans="1:29" ht="25.5" customHeight="1" x14ac:dyDescent="0.25">
      <c r="A52" s="24" t="s">
        <v>47</v>
      </c>
      <c r="B52" s="25" t="s">
        <v>57</v>
      </c>
      <c r="C52" s="27">
        <f t="shared" si="8"/>
        <v>3.003429712114273</v>
      </c>
      <c r="D52" s="27">
        <f t="shared" si="8"/>
        <v>3.1847613734620155</v>
      </c>
      <c r="E52" s="27">
        <f t="shared" si="8"/>
        <v>3.1096002181928974</v>
      </c>
      <c r="F52" s="27">
        <f t="shared" si="8"/>
        <v>2.5415231025067428</v>
      </c>
      <c r="G52" s="27">
        <f t="shared" si="8"/>
        <v>3.1733836922484784</v>
      </c>
      <c r="H52" s="27">
        <f t="shared" si="8"/>
        <v>3.0866438079833598</v>
      </c>
      <c r="I52" s="27">
        <f t="shared" si="8"/>
        <v>2.9015308276955523</v>
      </c>
      <c r="J52" s="27">
        <f t="shared" si="8"/>
        <v>2.9122618660905863</v>
      </c>
      <c r="K52" s="84"/>
      <c r="L52" s="84"/>
      <c r="M52" s="84"/>
      <c r="N52" s="84"/>
      <c r="O52" s="84"/>
      <c r="P52" s="84"/>
      <c r="Q52" s="84"/>
      <c r="R52" s="84"/>
      <c r="S52" s="84"/>
      <c r="T52" s="84"/>
      <c r="U52" s="84"/>
      <c r="V52" s="84"/>
      <c r="W52" s="84"/>
      <c r="X52" s="84"/>
      <c r="Y52" s="84"/>
      <c r="Z52" s="84"/>
      <c r="AA52" s="84"/>
      <c r="AB52" s="84"/>
      <c r="AC52" s="84"/>
    </row>
    <row r="53" spans="1:29" ht="25.5" customHeight="1" x14ac:dyDescent="0.25">
      <c r="A53" s="24" t="s">
        <v>48</v>
      </c>
      <c r="B53" s="31" t="s">
        <v>3</v>
      </c>
      <c r="C53" s="27">
        <f t="shared" si="8"/>
        <v>10.149325566745718</v>
      </c>
      <c r="D53" s="27">
        <f t="shared" si="8"/>
        <v>8.9054894851619881</v>
      </c>
      <c r="E53" s="27">
        <f t="shared" si="8"/>
        <v>8.8760370308756116</v>
      </c>
      <c r="F53" s="27">
        <f t="shared" si="8"/>
        <v>8.801910075748081</v>
      </c>
      <c r="G53" s="27">
        <f t="shared" si="8"/>
        <v>8.5777060994443683</v>
      </c>
      <c r="H53" s="27">
        <f t="shared" si="8"/>
        <v>7.8676154247266998</v>
      </c>
      <c r="I53" s="27">
        <f t="shared" si="8"/>
        <v>7.6446926422853156</v>
      </c>
      <c r="J53" s="27">
        <f t="shared" si="8"/>
        <v>7.2319575916754681</v>
      </c>
      <c r="K53" s="84"/>
      <c r="L53" s="84"/>
      <c r="M53" s="84"/>
      <c r="N53" s="84"/>
      <c r="O53" s="84"/>
      <c r="P53" s="84"/>
      <c r="Q53" s="84"/>
      <c r="R53" s="84"/>
      <c r="S53" s="84"/>
      <c r="T53" s="84"/>
      <c r="U53" s="84"/>
      <c r="V53" s="84"/>
      <c r="W53" s="84"/>
      <c r="X53" s="84"/>
      <c r="Y53" s="84"/>
      <c r="Z53" s="84"/>
      <c r="AA53" s="84"/>
      <c r="AB53" s="84"/>
      <c r="AC53" s="84"/>
    </row>
    <row r="54" spans="1:29" ht="25.5" customHeight="1" x14ac:dyDescent="0.25">
      <c r="A54" s="24"/>
      <c r="B54" s="28" t="s">
        <v>90</v>
      </c>
      <c r="C54" s="30">
        <f t="shared" ref="C54:J63" si="9">C14/C$32*100</f>
        <v>30.073202528470382</v>
      </c>
      <c r="D54" s="30">
        <f t="shared" si="9"/>
        <v>27.758376000946893</v>
      </c>
      <c r="E54" s="30">
        <f t="shared" si="9"/>
        <v>28.592356606576935</v>
      </c>
      <c r="F54" s="30">
        <f t="shared" si="9"/>
        <v>24.926436942126191</v>
      </c>
      <c r="G54" s="30">
        <f t="shared" si="9"/>
        <v>23.787023400385909</v>
      </c>
      <c r="H54" s="30">
        <f t="shared" si="9"/>
        <v>24.704662304804543</v>
      </c>
      <c r="I54" s="30">
        <f t="shared" si="9"/>
        <v>25.462167313084468</v>
      </c>
      <c r="J54" s="30">
        <f t="shared" si="9"/>
        <v>25.302858216419239</v>
      </c>
      <c r="K54" s="84"/>
      <c r="L54" s="84"/>
      <c r="M54" s="84"/>
      <c r="N54" s="84"/>
      <c r="O54" s="84"/>
      <c r="P54" s="84"/>
      <c r="Q54" s="84"/>
      <c r="R54" s="84"/>
      <c r="S54" s="84"/>
      <c r="T54" s="84"/>
      <c r="U54" s="84"/>
      <c r="V54" s="84"/>
      <c r="W54" s="84"/>
      <c r="X54" s="84"/>
      <c r="Y54" s="84"/>
      <c r="Z54" s="84"/>
      <c r="AA54" s="84"/>
      <c r="AB54" s="84"/>
      <c r="AC54" s="84"/>
    </row>
    <row r="55" spans="1:29" ht="25.5" customHeight="1" x14ac:dyDescent="0.25">
      <c r="A55" s="24" t="s">
        <v>49</v>
      </c>
      <c r="B55" s="31" t="s">
        <v>78</v>
      </c>
      <c r="C55" s="27">
        <f t="shared" si="9"/>
        <v>10.245866938802639</v>
      </c>
      <c r="D55" s="27">
        <f t="shared" si="9"/>
        <v>10.735115412424316</v>
      </c>
      <c r="E55" s="27">
        <f t="shared" si="9"/>
        <v>10.980474764641594</v>
      </c>
      <c r="F55" s="27">
        <f t="shared" si="9"/>
        <v>11.488662112339682</v>
      </c>
      <c r="G55" s="27">
        <f t="shared" si="9"/>
        <v>12.338692876453701</v>
      </c>
      <c r="H55" s="27">
        <f t="shared" si="9"/>
        <v>10.961534117642843</v>
      </c>
      <c r="I55" s="27">
        <f t="shared" si="9"/>
        <v>11.492836861423665</v>
      </c>
      <c r="J55" s="27">
        <f t="shared" si="9"/>
        <v>11.609900998424996</v>
      </c>
      <c r="K55" s="84"/>
      <c r="L55" s="84"/>
      <c r="M55" s="84"/>
      <c r="N55" s="84"/>
      <c r="O55" s="84"/>
      <c r="P55" s="84"/>
      <c r="Q55" s="84"/>
      <c r="R55" s="84"/>
      <c r="S55" s="84"/>
      <c r="T55" s="84"/>
      <c r="U55" s="84"/>
      <c r="V55" s="84"/>
      <c r="W55" s="84"/>
      <c r="X55" s="84"/>
      <c r="Y55" s="84"/>
      <c r="Z55" s="84"/>
      <c r="AA55" s="84"/>
      <c r="AB55" s="84"/>
      <c r="AC55" s="84"/>
    </row>
    <row r="56" spans="1:29" ht="25.5" customHeight="1" x14ac:dyDescent="0.25">
      <c r="A56" s="24">
        <v>6.1</v>
      </c>
      <c r="B56" s="31" t="s">
        <v>79</v>
      </c>
      <c r="C56" s="27">
        <f t="shared" si="9"/>
        <v>9.2740250801484834</v>
      </c>
      <c r="D56" s="27">
        <f t="shared" si="9"/>
        <v>9.7955050202795118</v>
      </c>
      <c r="E56" s="27">
        <f t="shared" si="9"/>
        <v>10.059194442806476</v>
      </c>
      <c r="F56" s="27">
        <f t="shared" si="9"/>
        <v>10.564894750425312</v>
      </c>
      <c r="G56" s="27">
        <f t="shared" si="9"/>
        <v>11.37687748186473</v>
      </c>
      <c r="H56" s="27">
        <f t="shared" si="9"/>
        <v>10.034786402260455</v>
      </c>
      <c r="I56" s="27">
        <f t="shared" si="9"/>
        <v>10.567946975631799</v>
      </c>
      <c r="J56" s="27">
        <f t="shared" si="9"/>
        <v>10.656250517065176</v>
      </c>
      <c r="K56" s="84"/>
      <c r="L56" s="84"/>
      <c r="M56" s="84"/>
      <c r="N56" s="84"/>
      <c r="O56" s="84"/>
      <c r="P56" s="84"/>
      <c r="Q56" s="84"/>
      <c r="R56" s="84"/>
      <c r="S56" s="84"/>
      <c r="T56" s="84"/>
      <c r="U56" s="84"/>
      <c r="V56" s="84"/>
      <c r="W56" s="84"/>
      <c r="X56" s="84"/>
      <c r="Y56" s="84"/>
      <c r="Z56" s="84"/>
      <c r="AA56" s="84"/>
      <c r="AB56" s="84"/>
      <c r="AC56" s="84"/>
    </row>
    <row r="57" spans="1:29" ht="25.5" customHeight="1" x14ac:dyDescent="0.25">
      <c r="A57" s="24">
        <v>6.2</v>
      </c>
      <c r="B57" s="31" t="s">
        <v>80</v>
      </c>
      <c r="C57" s="27">
        <f t="shared" si="9"/>
        <v>0.97184185865415629</v>
      </c>
      <c r="D57" s="27">
        <f t="shared" si="9"/>
        <v>0.93961039214480302</v>
      </c>
      <c r="E57" s="27">
        <f t="shared" si="9"/>
        <v>0.92128032183511754</v>
      </c>
      <c r="F57" s="27">
        <f t="shared" si="9"/>
        <v>0.92376736191436959</v>
      </c>
      <c r="G57" s="27">
        <f t="shared" si="9"/>
        <v>0.96181539458897181</v>
      </c>
      <c r="H57" s="27">
        <f t="shared" si="9"/>
        <v>0.92674771538238887</v>
      </c>
      <c r="I57" s="27">
        <f t="shared" si="9"/>
        <v>0.92488988579186604</v>
      </c>
      <c r="J57" s="27">
        <f t="shared" si="9"/>
        <v>0.95365048135981878</v>
      </c>
      <c r="K57" s="84"/>
      <c r="L57" s="84"/>
      <c r="M57" s="84"/>
      <c r="N57" s="84"/>
      <c r="O57" s="84"/>
      <c r="P57" s="84"/>
      <c r="Q57" s="84"/>
      <c r="R57" s="84"/>
      <c r="S57" s="84"/>
      <c r="T57" s="84"/>
      <c r="U57" s="84"/>
      <c r="V57" s="84"/>
      <c r="W57" s="84"/>
      <c r="X57" s="84"/>
      <c r="Y57" s="84"/>
      <c r="Z57" s="84"/>
      <c r="AA57" s="84"/>
      <c r="AB57" s="84"/>
      <c r="AC57" s="84"/>
    </row>
    <row r="58" spans="1:29" ht="25.5" customHeight="1" x14ac:dyDescent="0.25">
      <c r="A58" s="24" t="s">
        <v>50</v>
      </c>
      <c r="B58" s="31" t="s">
        <v>81</v>
      </c>
      <c r="C58" s="27">
        <f t="shared" si="9"/>
        <v>5.5547970865671914</v>
      </c>
      <c r="D58" s="27">
        <f t="shared" si="9"/>
        <v>5.6952220160473024</v>
      </c>
      <c r="E58" s="27">
        <f t="shared" si="9"/>
        <v>5.5877797643232894</v>
      </c>
      <c r="F58" s="27">
        <f t="shared" si="9"/>
        <v>6.3160612973568728</v>
      </c>
      <c r="G58" s="27">
        <f t="shared" si="9"/>
        <v>6.8936625982233295</v>
      </c>
      <c r="H58" s="27">
        <f t="shared" si="9"/>
        <v>6.8057629698385398</v>
      </c>
      <c r="I58" s="27">
        <f t="shared" si="9"/>
        <v>6.8499835133819964</v>
      </c>
      <c r="J58" s="27">
        <f t="shared" si="9"/>
        <v>6.9954996574988142</v>
      </c>
      <c r="K58" s="84"/>
      <c r="L58" s="84"/>
      <c r="M58" s="84"/>
      <c r="N58" s="84"/>
      <c r="O58" s="84"/>
      <c r="P58" s="84"/>
      <c r="Q58" s="84"/>
      <c r="R58" s="84"/>
      <c r="S58" s="84"/>
      <c r="T58" s="84"/>
      <c r="U58" s="84"/>
      <c r="V58" s="84"/>
      <c r="W58" s="84"/>
      <c r="X58" s="84"/>
      <c r="Y58" s="84"/>
      <c r="Z58" s="84"/>
      <c r="AA58" s="84"/>
      <c r="AB58" s="84"/>
      <c r="AC58" s="84"/>
    </row>
    <row r="59" spans="1:29" ht="25.5" customHeight="1" x14ac:dyDescent="0.25">
      <c r="A59" s="24">
        <v>7.1</v>
      </c>
      <c r="B59" s="31" t="s">
        <v>20</v>
      </c>
      <c r="C59" s="27">
        <f t="shared" si="9"/>
        <v>0.72122903685024331</v>
      </c>
      <c r="D59" s="27">
        <f t="shared" si="9"/>
        <v>0.8555555823387353</v>
      </c>
      <c r="E59" s="27">
        <f t="shared" si="9"/>
        <v>0.86339800160326585</v>
      </c>
      <c r="F59" s="27">
        <f t="shared" si="9"/>
        <v>1.0782803208305676</v>
      </c>
      <c r="G59" s="27">
        <f t="shared" si="9"/>
        <v>1.2262651053135121</v>
      </c>
      <c r="H59" s="27">
        <f t="shared" si="9"/>
        <v>1.1511675482780694</v>
      </c>
      <c r="I59" s="27">
        <f t="shared" si="9"/>
        <v>1.15313067951334</v>
      </c>
      <c r="J59" s="27">
        <f t="shared" si="9"/>
        <v>1.2582733984442758</v>
      </c>
      <c r="K59" s="84"/>
      <c r="L59" s="84"/>
      <c r="M59" s="84"/>
      <c r="N59" s="84"/>
      <c r="O59" s="84"/>
      <c r="P59" s="84"/>
      <c r="Q59" s="84"/>
      <c r="R59" s="84"/>
      <c r="S59" s="84"/>
      <c r="T59" s="84"/>
      <c r="U59" s="84"/>
      <c r="V59" s="84"/>
      <c r="W59" s="84"/>
      <c r="X59" s="84"/>
      <c r="Y59" s="84"/>
      <c r="Z59" s="84"/>
      <c r="AA59" s="84"/>
      <c r="AB59" s="84"/>
      <c r="AC59" s="84"/>
    </row>
    <row r="60" spans="1:29" ht="25.5" customHeight="1" x14ac:dyDescent="0.25">
      <c r="A60" s="24">
        <v>7.2</v>
      </c>
      <c r="B60" s="31" t="s">
        <v>4</v>
      </c>
      <c r="C60" s="27">
        <f t="shared" si="9"/>
        <v>3.3685591053330488</v>
      </c>
      <c r="D60" s="27">
        <f t="shared" si="9"/>
        <v>3.4012657752185276</v>
      </c>
      <c r="E60" s="27">
        <f t="shared" si="9"/>
        <v>3.2880774513267048</v>
      </c>
      <c r="F60" s="27">
        <f t="shared" si="9"/>
        <v>3.5605661233692305</v>
      </c>
      <c r="G60" s="27">
        <f t="shared" si="9"/>
        <v>3.7536274796309108</v>
      </c>
      <c r="H60" s="27">
        <f t="shared" si="9"/>
        <v>3.9262005810502569</v>
      </c>
      <c r="I60" s="27">
        <f t="shared" si="9"/>
        <v>4.0791940675897944</v>
      </c>
      <c r="J60" s="27">
        <f t="shared" si="9"/>
        <v>4.1240305906574646</v>
      </c>
      <c r="K60" s="84"/>
      <c r="L60" s="84"/>
      <c r="M60" s="84"/>
      <c r="N60" s="84"/>
      <c r="O60" s="84"/>
      <c r="P60" s="84"/>
      <c r="Q60" s="84"/>
      <c r="R60" s="84"/>
      <c r="S60" s="84"/>
      <c r="T60" s="84"/>
      <c r="U60" s="84"/>
      <c r="V60" s="84"/>
      <c r="W60" s="84"/>
      <c r="X60" s="84"/>
      <c r="Y60" s="84"/>
      <c r="Z60" s="84"/>
      <c r="AA60" s="84"/>
      <c r="AB60" s="84"/>
      <c r="AC60" s="84"/>
    </row>
    <row r="61" spans="1:29" ht="25.5" customHeight="1" x14ac:dyDescent="0.25">
      <c r="A61" s="24" t="s">
        <v>5</v>
      </c>
      <c r="B61" s="31" t="s">
        <v>6</v>
      </c>
      <c r="C61" s="27">
        <f t="shared" si="9"/>
        <v>2.8514594617144207</v>
      </c>
      <c r="D61" s="27">
        <f t="shared" si="9"/>
        <v>2.9061965108734298</v>
      </c>
      <c r="E61" s="27">
        <f t="shared" si="9"/>
        <v>2.8350494995295135</v>
      </c>
      <c r="F61" s="27">
        <f t="shared" si="9"/>
        <v>3.004227798729032</v>
      </c>
      <c r="G61" s="27">
        <f t="shared" si="9"/>
        <v>3.1716336152935667</v>
      </c>
      <c r="H61" s="27">
        <f t="shared" si="9"/>
        <v>3.3682278087191846</v>
      </c>
      <c r="I61" s="27">
        <f t="shared" si="9"/>
        <v>3.497617938484114</v>
      </c>
      <c r="J61" s="27">
        <f t="shared" si="9"/>
        <v>3.5084666226243981</v>
      </c>
      <c r="K61" s="84"/>
      <c r="L61" s="84"/>
      <c r="M61" s="84"/>
      <c r="N61" s="84"/>
      <c r="O61" s="84"/>
      <c r="P61" s="84"/>
      <c r="Q61" s="84"/>
      <c r="R61" s="84"/>
      <c r="S61" s="84"/>
      <c r="T61" s="84"/>
      <c r="U61" s="84"/>
      <c r="V61" s="84"/>
      <c r="W61" s="84"/>
      <c r="X61" s="84"/>
      <c r="Y61" s="84"/>
      <c r="Z61" s="84"/>
      <c r="AA61" s="84"/>
      <c r="AB61" s="84"/>
      <c r="AC61" s="84"/>
    </row>
    <row r="62" spans="1:29" ht="25.5" customHeight="1" x14ac:dyDescent="0.25">
      <c r="A62" s="24" t="s">
        <v>7</v>
      </c>
      <c r="B62" s="31" t="s">
        <v>8</v>
      </c>
      <c r="C62" s="27">
        <f t="shared" si="9"/>
        <v>0.14551085937533115</v>
      </c>
      <c r="D62" s="27">
        <f t="shared" si="9"/>
        <v>0.11804936529248486</v>
      </c>
      <c r="E62" s="27">
        <f t="shared" si="9"/>
        <v>9.7253469151582242E-2</v>
      </c>
      <c r="F62" s="27">
        <f t="shared" si="9"/>
        <v>0.1191401029752813</v>
      </c>
      <c r="G62" s="27">
        <f t="shared" si="9"/>
        <v>0.10494877915495179</v>
      </c>
      <c r="H62" s="27">
        <f t="shared" si="9"/>
        <v>8.2166259897657565E-2</v>
      </c>
      <c r="I62" s="27">
        <f t="shared" si="9"/>
        <v>8.625431556633549E-2</v>
      </c>
      <c r="J62" s="27">
        <f t="shared" si="9"/>
        <v>9.0709200572707926E-2</v>
      </c>
      <c r="K62" s="84"/>
      <c r="L62" s="84"/>
      <c r="M62" s="84"/>
      <c r="N62" s="84"/>
      <c r="O62" s="84"/>
      <c r="P62" s="84"/>
      <c r="Q62" s="84"/>
      <c r="R62" s="84"/>
      <c r="S62" s="84"/>
      <c r="T62" s="84"/>
      <c r="U62" s="84"/>
      <c r="V62" s="84"/>
      <c r="W62" s="84"/>
      <c r="X62" s="84"/>
      <c r="Y62" s="84"/>
      <c r="Z62" s="84"/>
      <c r="AA62" s="84"/>
      <c r="AB62" s="84"/>
      <c r="AC62" s="84"/>
    </row>
    <row r="63" spans="1:29" ht="25.5" customHeight="1" x14ac:dyDescent="0.25">
      <c r="A63" s="24" t="s">
        <v>9</v>
      </c>
      <c r="B63" s="31" t="s">
        <v>10</v>
      </c>
      <c r="C63" s="27">
        <f t="shared" si="9"/>
        <v>4.7045713795256889E-3</v>
      </c>
      <c r="D63" s="27">
        <f t="shared" si="9"/>
        <v>1.8434511553863137E-2</v>
      </c>
      <c r="E63" s="27">
        <f t="shared" si="9"/>
        <v>1.0591769970826283E-2</v>
      </c>
      <c r="F63" s="27">
        <f t="shared" si="9"/>
        <v>2.3356265186180419E-2</v>
      </c>
      <c r="G63" s="27">
        <f t="shared" si="9"/>
        <v>5.4586917733344606E-2</v>
      </c>
      <c r="H63" s="27">
        <f t="shared" si="9"/>
        <v>4.9414833201547624E-2</v>
      </c>
      <c r="I63" s="27">
        <f t="shared" si="9"/>
        <v>5.2276103242276474E-2</v>
      </c>
      <c r="J63" s="27">
        <f t="shared" si="9"/>
        <v>5.2635717176203516E-2</v>
      </c>
      <c r="K63" s="84"/>
      <c r="L63" s="84"/>
      <c r="M63" s="84"/>
      <c r="N63" s="84"/>
      <c r="O63" s="84"/>
      <c r="P63" s="84"/>
      <c r="Q63" s="84"/>
      <c r="R63" s="84"/>
      <c r="S63" s="84"/>
      <c r="T63" s="84"/>
      <c r="U63" s="84"/>
      <c r="V63" s="84"/>
      <c r="W63" s="84"/>
      <c r="X63" s="84"/>
      <c r="Y63" s="84"/>
      <c r="Z63" s="84"/>
      <c r="AA63" s="84"/>
      <c r="AB63" s="84"/>
      <c r="AC63" s="84"/>
    </row>
    <row r="64" spans="1:29" ht="25.5" customHeight="1" x14ac:dyDescent="0.25">
      <c r="A64" s="24" t="s">
        <v>11</v>
      </c>
      <c r="B64" s="31" t="s">
        <v>82</v>
      </c>
      <c r="C64" s="27">
        <f t="shared" ref="C64:J72" si="10">C24/C$32*100</f>
        <v>0.36688421286377076</v>
      </c>
      <c r="D64" s="27">
        <f t="shared" si="10"/>
        <v>0.35858538749874963</v>
      </c>
      <c r="E64" s="27">
        <f t="shared" si="10"/>
        <v>0.34518271267478262</v>
      </c>
      <c r="F64" s="27">
        <f t="shared" si="10"/>
        <v>0.41384195647873628</v>
      </c>
      <c r="G64" s="27">
        <f t="shared" si="10"/>
        <v>0.42245816744904774</v>
      </c>
      <c r="H64" s="27">
        <f t="shared" si="10"/>
        <v>0.42639167923186744</v>
      </c>
      <c r="I64" s="27">
        <f t="shared" si="10"/>
        <v>0.44304571029706818</v>
      </c>
      <c r="J64" s="27">
        <f t="shared" si="10"/>
        <v>0.47221905028415534</v>
      </c>
      <c r="K64" s="84"/>
      <c r="L64" s="84"/>
      <c r="M64" s="84"/>
      <c r="N64" s="84"/>
      <c r="O64" s="84"/>
      <c r="P64" s="84"/>
      <c r="Q64" s="84"/>
      <c r="R64" s="84"/>
      <c r="S64" s="84"/>
      <c r="T64" s="84"/>
      <c r="U64" s="84"/>
      <c r="V64" s="84"/>
      <c r="W64" s="84"/>
      <c r="X64" s="84"/>
      <c r="Y64" s="84"/>
      <c r="Z64" s="84"/>
      <c r="AA64" s="84"/>
      <c r="AB64" s="84"/>
      <c r="AC64" s="84"/>
    </row>
    <row r="65" spans="1:29" ht="25.5" customHeight="1" x14ac:dyDescent="0.25">
      <c r="A65" s="24">
        <v>7.3</v>
      </c>
      <c r="B65" s="31" t="s">
        <v>12</v>
      </c>
      <c r="C65" s="27">
        <f t="shared" si="10"/>
        <v>6.1623710678044327E-2</v>
      </c>
      <c r="D65" s="27">
        <f t="shared" si="10"/>
        <v>5.9793236364203445E-2</v>
      </c>
      <c r="E65" s="27">
        <f t="shared" si="10"/>
        <v>6.2840824303420625E-2</v>
      </c>
      <c r="F65" s="27">
        <f t="shared" si="10"/>
        <v>6.1627452968409928E-2</v>
      </c>
      <c r="G65" s="27">
        <f t="shared" si="10"/>
        <v>6.5391032045943515E-2</v>
      </c>
      <c r="H65" s="27">
        <f t="shared" si="10"/>
        <v>6.3038179165405661E-2</v>
      </c>
      <c r="I65" s="27">
        <f t="shared" si="10"/>
        <v>6.0142539156006147E-2</v>
      </c>
      <c r="J65" s="27">
        <f t="shared" si="10"/>
        <v>6.0408482611986017E-2</v>
      </c>
      <c r="K65" s="84"/>
      <c r="L65" s="84"/>
      <c r="M65" s="84"/>
      <c r="N65" s="84"/>
      <c r="O65" s="84"/>
      <c r="P65" s="84"/>
      <c r="Q65" s="84"/>
      <c r="R65" s="84"/>
      <c r="S65" s="84"/>
      <c r="T65" s="84"/>
      <c r="U65" s="84"/>
      <c r="V65" s="84"/>
      <c r="W65" s="84"/>
      <c r="X65" s="84"/>
      <c r="Y65" s="84"/>
      <c r="Z65" s="84"/>
      <c r="AA65" s="84"/>
      <c r="AB65" s="84"/>
      <c r="AC65" s="84"/>
    </row>
    <row r="66" spans="1:29" ht="25.5" customHeight="1" x14ac:dyDescent="0.25">
      <c r="A66" s="24">
        <v>7.4</v>
      </c>
      <c r="B66" s="31" t="s">
        <v>83</v>
      </c>
      <c r="C66" s="27">
        <f t="shared" si="10"/>
        <v>1.4033852337058552</v>
      </c>
      <c r="D66" s="27">
        <f t="shared" si="10"/>
        <v>1.3786074221258371</v>
      </c>
      <c r="E66" s="27">
        <f t="shared" si="10"/>
        <v>1.373463487089897</v>
      </c>
      <c r="F66" s="27">
        <f t="shared" si="10"/>
        <v>1.6155874001886648</v>
      </c>
      <c r="G66" s="27">
        <f t="shared" si="10"/>
        <v>1.8483789812329638</v>
      </c>
      <c r="H66" s="27">
        <f t="shared" si="10"/>
        <v>1.665356661344809</v>
      </c>
      <c r="I66" s="27">
        <f t="shared" si="10"/>
        <v>1.5575162271228551</v>
      </c>
      <c r="J66" s="27">
        <f t="shared" si="10"/>
        <v>1.5527871857850875</v>
      </c>
      <c r="K66" s="84"/>
      <c r="L66" s="84"/>
      <c r="M66" s="84"/>
      <c r="N66" s="84"/>
      <c r="O66" s="84"/>
      <c r="P66" s="84"/>
      <c r="Q66" s="84"/>
      <c r="R66" s="84"/>
      <c r="S66" s="84"/>
      <c r="T66" s="84"/>
      <c r="U66" s="84"/>
      <c r="V66" s="84"/>
      <c r="W66" s="84"/>
      <c r="X66" s="84"/>
      <c r="Y66" s="84"/>
      <c r="Z66" s="84"/>
      <c r="AA66" s="84"/>
      <c r="AB66" s="84"/>
      <c r="AC66" s="84"/>
    </row>
    <row r="67" spans="1:29" ht="25.5" customHeight="1" x14ac:dyDescent="0.25">
      <c r="A67" s="24" t="s">
        <v>51</v>
      </c>
      <c r="B67" s="31" t="s">
        <v>58</v>
      </c>
      <c r="C67" s="27">
        <f t="shared" si="10"/>
        <v>4.0508952607208295</v>
      </c>
      <c r="D67" s="27">
        <f t="shared" si="10"/>
        <v>4.0503855449328485</v>
      </c>
      <c r="E67" s="27">
        <f t="shared" si="10"/>
        <v>3.8631899467786655</v>
      </c>
      <c r="F67" s="27">
        <f t="shared" si="10"/>
        <v>4.0859747375289777</v>
      </c>
      <c r="G67" s="27">
        <f t="shared" si="10"/>
        <v>4.4803082295933976</v>
      </c>
      <c r="H67" s="27">
        <f t="shared" si="10"/>
        <v>3.9899687079813568</v>
      </c>
      <c r="I67" s="27">
        <f t="shared" si="10"/>
        <v>3.919284951711246</v>
      </c>
      <c r="J67" s="27">
        <f t="shared" si="10"/>
        <v>3.8920170827180391</v>
      </c>
      <c r="K67" s="84"/>
      <c r="L67" s="84"/>
      <c r="M67" s="84"/>
      <c r="N67" s="84"/>
      <c r="O67" s="84"/>
      <c r="P67" s="84"/>
      <c r="Q67" s="84"/>
      <c r="R67" s="84"/>
      <c r="S67" s="84"/>
      <c r="T67" s="84"/>
      <c r="U67" s="84"/>
      <c r="V67" s="84"/>
      <c r="W67" s="84"/>
      <c r="X67" s="84"/>
      <c r="Y67" s="84"/>
      <c r="Z67" s="84"/>
      <c r="AA67" s="84"/>
      <c r="AB67" s="84"/>
      <c r="AC67" s="84"/>
    </row>
    <row r="68" spans="1:29" ht="25.5" customHeight="1" x14ac:dyDescent="0.25">
      <c r="A68" s="24" t="s">
        <v>52</v>
      </c>
      <c r="B68" s="31" t="s">
        <v>84</v>
      </c>
      <c r="C68" s="27">
        <f t="shared" si="10"/>
        <v>7.8602610083201281</v>
      </c>
      <c r="D68" s="27">
        <f t="shared" si="10"/>
        <v>7.5860441975285395</v>
      </c>
      <c r="E68" s="27">
        <f t="shared" si="10"/>
        <v>7.6488495445611147</v>
      </c>
      <c r="F68" s="27">
        <f t="shared" si="10"/>
        <v>7.8046875597792873</v>
      </c>
      <c r="G68" s="27">
        <f t="shared" si="10"/>
        <v>8.0385036700396153</v>
      </c>
      <c r="H68" s="27">
        <f t="shared" si="10"/>
        <v>7.5425858711086908</v>
      </c>
      <c r="I68" s="27">
        <f t="shared" si="10"/>
        <v>7.4078331919558096</v>
      </c>
      <c r="J68" s="27">
        <f t="shared" si="10"/>
        <v>7.3653568197275767</v>
      </c>
      <c r="K68" s="84"/>
      <c r="L68" s="84"/>
      <c r="M68" s="84"/>
      <c r="N68" s="84"/>
      <c r="O68" s="84"/>
      <c r="P68" s="84"/>
      <c r="Q68" s="84"/>
      <c r="R68" s="84"/>
      <c r="S68" s="84"/>
      <c r="T68" s="84"/>
      <c r="U68" s="84"/>
      <c r="V68" s="84"/>
      <c r="W68" s="84"/>
      <c r="X68" s="84"/>
      <c r="Y68" s="84"/>
      <c r="Z68" s="84"/>
      <c r="AA68" s="84"/>
      <c r="AB68" s="84"/>
      <c r="AC68" s="84"/>
    </row>
    <row r="69" spans="1:29" ht="25.5" customHeight="1" x14ac:dyDescent="0.25">
      <c r="A69" s="24" t="s">
        <v>88</v>
      </c>
      <c r="B69" s="31" t="s">
        <v>85</v>
      </c>
      <c r="C69" s="27">
        <f t="shared" si="10"/>
        <v>3.4431646066295762</v>
      </c>
      <c r="D69" s="27">
        <f t="shared" si="10"/>
        <v>3.4555685101674727</v>
      </c>
      <c r="E69" s="27">
        <f t="shared" si="10"/>
        <v>4.4479339606010146</v>
      </c>
      <c r="F69" s="27">
        <f t="shared" si="10"/>
        <v>4.693244627668606</v>
      </c>
      <c r="G69" s="27">
        <f t="shared" si="10"/>
        <v>4.8549898245165579</v>
      </c>
      <c r="H69" s="27">
        <f t="shared" si="10"/>
        <v>4.3580609815017954</v>
      </c>
      <c r="I69" s="27">
        <f t="shared" si="10"/>
        <v>4.9529328678821765</v>
      </c>
      <c r="J69" s="27">
        <f t="shared" si="10"/>
        <v>5.0830599081223662</v>
      </c>
      <c r="K69" s="84"/>
      <c r="L69" s="84"/>
      <c r="M69" s="84"/>
      <c r="N69" s="84"/>
      <c r="O69" s="84"/>
      <c r="P69" s="84"/>
      <c r="Q69" s="84"/>
      <c r="R69" s="84"/>
      <c r="S69" s="84"/>
      <c r="T69" s="84"/>
      <c r="U69" s="84"/>
      <c r="V69" s="84"/>
      <c r="W69" s="84"/>
      <c r="X69" s="84"/>
      <c r="Y69" s="84"/>
      <c r="Z69" s="84"/>
      <c r="AA69" s="84"/>
      <c r="AB69" s="84"/>
      <c r="AC69" s="84"/>
    </row>
    <row r="70" spans="1:29" ht="25.5" customHeight="1" x14ac:dyDescent="0.25">
      <c r="A70" s="24" t="s">
        <v>54</v>
      </c>
      <c r="B70" s="31" t="s">
        <v>13</v>
      </c>
      <c r="C70" s="27">
        <f t="shared" si="10"/>
        <v>8.2227276524668316</v>
      </c>
      <c r="D70" s="27">
        <f t="shared" si="10"/>
        <v>7.8558121446635445</v>
      </c>
      <c r="E70" s="27">
        <f t="shared" si="10"/>
        <v>7.1947523767318442</v>
      </c>
      <c r="F70" s="27">
        <f t="shared" si="10"/>
        <v>7.6700865962217648</v>
      </c>
      <c r="G70" s="27">
        <f t="shared" si="10"/>
        <v>8.4376850886933887</v>
      </c>
      <c r="H70" s="27">
        <f t="shared" si="10"/>
        <v>8.0953065936746587</v>
      </c>
      <c r="I70" s="27">
        <f t="shared" si="10"/>
        <v>8.6475217477988373</v>
      </c>
      <c r="J70" s="27">
        <f t="shared" si="10"/>
        <v>8.1903125681835487</v>
      </c>
      <c r="K70" s="84"/>
      <c r="L70" s="84"/>
      <c r="M70" s="84"/>
      <c r="N70" s="84"/>
      <c r="O70" s="84"/>
      <c r="P70" s="84"/>
      <c r="Q70" s="84"/>
      <c r="R70" s="84"/>
      <c r="S70" s="84"/>
      <c r="T70" s="84"/>
      <c r="U70" s="84"/>
      <c r="V70" s="84"/>
      <c r="W70" s="84"/>
      <c r="X70" s="84"/>
      <c r="Y70" s="84"/>
      <c r="Z70" s="84"/>
      <c r="AA70" s="84"/>
      <c r="AB70" s="84"/>
      <c r="AC70" s="84"/>
    </row>
    <row r="71" spans="1:29" ht="25.5" customHeight="1" x14ac:dyDescent="0.25">
      <c r="A71" s="24"/>
      <c r="B71" s="28" t="s">
        <v>91</v>
      </c>
      <c r="C71" s="30">
        <f t="shared" si="10"/>
        <v>39.377712553507195</v>
      </c>
      <c r="D71" s="30">
        <f t="shared" si="10"/>
        <v>39.378147825764025</v>
      </c>
      <c r="E71" s="30">
        <f t="shared" si="10"/>
        <v>39.722980357637525</v>
      </c>
      <c r="F71" s="30">
        <f t="shared" si="10"/>
        <v>42.058716930895194</v>
      </c>
      <c r="G71" s="30">
        <f t="shared" si="10"/>
        <v>45.043842287519993</v>
      </c>
      <c r="H71" s="30">
        <f t="shared" si="10"/>
        <v>41.753219241747885</v>
      </c>
      <c r="I71" s="30">
        <f t="shared" si="10"/>
        <v>43.270393134153728</v>
      </c>
      <c r="J71" s="30">
        <f t="shared" si="10"/>
        <v>43.136147034675339</v>
      </c>
      <c r="K71" s="84"/>
      <c r="L71" s="84"/>
      <c r="M71" s="84"/>
      <c r="N71" s="84"/>
      <c r="O71" s="84"/>
      <c r="P71" s="84"/>
      <c r="Q71" s="84"/>
      <c r="R71" s="84"/>
      <c r="S71" s="84"/>
      <c r="T71" s="84"/>
      <c r="U71" s="84"/>
      <c r="V71" s="84"/>
      <c r="W71" s="84"/>
      <c r="X71" s="84"/>
      <c r="Y71" s="84"/>
      <c r="Z71" s="84"/>
      <c r="AA71" s="84"/>
      <c r="AB71" s="84"/>
      <c r="AC71" s="84"/>
    </row>
    <row r="72" spans="1:29" ht="25.5" customHeight="1" x14ac:dyDescent="0.25">
      <c r="A72" s="34">
        <v>12</v>
      </c>
      <c r="B72" s="35" t="s">
        <v>87</v>
      </c>
      <c r="C72" s="48">
        <f t="shared" si="10"/>
        <v>100</v>
      </c>
      <c r="D72" s="48">
        <f t="shared" si="10"/>
        <v>100</v>
      </c>
      <c r="E72" s="48">
        <f t="shared" si="10"/>
        <v>100</v>
      </c>
      <c r="F72" s="48">
        <f t="shared" si="10"/>
        <v>100</v>
      </c>
      <c r="G72" s="48">
        <f t="shared" si="10"/>
        <v>100</v>
      </c>
      <c r="H72" s="48">
        <f t="shared" si="10"/>
        <v>100</v>
      </c>
      <c r="I72" s="48">
        <f t="shared" si="10"/>
        <v>100</v>
      </c>
      <c r="J72" s="27">
        <f t="shared" si="10"/>
        <v>100</v>
      </c>
      <c r="K72" s="84"/>
      <c r="L72" s="84"/>
      <c r="M72" s="84"/>
      <c r="N72" s="84"/>
      <c r="O72" s="84"/>
      <c r="P72" s="84"/>
      <c r="Q72" s="84"/>
      <c r="R72" s="84"/>
      <c r="S72" s="84"/>
      <c r="T72" s="84"/>
      <c r="U72" s="84"/>
      <c r="V72" s="84"/>
      <c r="W72" s="84"/>
      <c r="X72" s="84"/>
      <c r="Y72" s="84"/>
      <c r="Z72" s="84"/>
      <c r="AA72" s="84"/>
      <c r="AB72" s="84"/>
      <c r="AC72" s="84"/>
    </row>
    <row r="73" spans="1:29" ht="15" customHeight="1" x14ac:dyDescent="0.25">
      <c r="K73" s="84"/>
      <c r="L73" s="84"/>
      <c r="M73" s="84"/>
      <c r="N73" s="84"/>
      <c r="O73" s="84"/>
      <c r="P73" s="84"/>
      <c r="Q73" s="84"/>
      <c r="R73" s="84"/>
      <c r="S73" s="84"/>
      <c r="T73" s="84"/>
      <c r="U73" s="84"/>
      <c r="V73" s="84"/>
      <c r="W73" s="84"/>
      <c r="X73" s="84"/>
      <c r="Y73" s="84"/>
      <c r="Z73" s="84"/>
      <c r="AA73" s="84"/>
      <c r="AB73" s="84"/>
      <c r="AC73" s="84"/>
    </row>
    <row r="74" spans="1:29" ht="15" customHeight="1" x14ac:dyDescent="0.25">
      <c r="A74" s="6"/>
      <c r="B74" s="6"/>
      <c r="C74" s="6"/>
      <c r="D74" s="6"/>
      <c r="E74" s="6"/>
      <c r="F74" s="6"/>
      <c r="G74" s="6"/>
      <c r="H74" s="6"/>
      <c r="I74" s="6"/>
      <c r="J74" s="6"/>
      <c r="K74" s="84"/>
      <c r="L74" s="84"/>
      <c r="M74" s="84"/>
      <c r="N74" s="84"/>
      <c r="O74" s="84"/>
      <c r="P74" s="84"/>
      <c r="Q74" s="84"/>
      <c r="R74" s="84"/>
      <c r="S74" s="84"/>
      <c r="T74" s="84"/>
      <c r="U74" s="84"/>
      <c r="V74" s="84"/>
      <c r="W74" s="84"/>
      <c r="X74" s="84"/>
      <c r="Y74" s="84"/>
      <c r="Z74" s="84"/>
      <c r="AA74" s="84"/>
      <c r="AB74" s="84"/>
      <c r="AC74" s="84"/>
    </row>
    <row r="75" spans="1:29" ht="15" customHeight="1" x14ac:dyDescent="0.25">
      <c r="A75" s="149">
        <v>15</v>
      </c>
      <c r="B75" s="149"/>
      <c r="C75" s="149"/>
      <c r="D75" s="149"/>
      <c r="E75" s="149"/>
      <c r="F75" s="149"/>
      <c r="G75" s="149"/>
      <c r="H75" s="149"/>
      <c r="I75" s="149"/>
      <c r="J75" s="149"/>
      <c r="K75" s="84"/>
      <c r="L75" s="84"/>
      <c r="M75" s="84"/>
      <c r="N75" s="84"/>
      <c r="O75" s="84"/>
      <c r="P75" s="84"/>
      <c r="Q75" s="84"/>
      <c r="R75" s="84"/>
      <c r="S75" s="84"/>
      <c r="T75" s="84"/>
      <c r="U75" s="84"/>
      <c r="V75" s="84"/>
      <c r="W75" s="84"/>
      <c r="X75" s="84"/>
      <c r="Y75" s="84"/>
      <c r="Z75" s="84"/>
      <c r="AA75" s="84"/>
      <c r="AB75" s="84"/>
      <c r="AC75" s="84"/>
    </row>
    <row r="76" spans="1:29" ht="21" customHeight="1" x14ac:dyDescent="0.25">
      <c r="A76" s="151" t="s">
        <v>67</v>
      </c>
      <c r="B76" s="151"/>
      <c r="C76" s="151"/>
      <c r="D76" s="151"/>
      <c r="E76" s="151"/>
      <c r="F76" s="151"/>
      <c r="G76" s="151"/>
      <c r="H76" s="151"/>
      <c r="I76" s="151"/>
      <c r="J76" s="84"/>
      <c r="K76" s="84"/>
      <c r="L76" s="84"/>
      <c r="M76" s="84"/>
      <c r="N76" s="84"/>
      <c r="O76" s="84"/>
      <c r="P76" s="84"/>
      <c r="Q76" s="84"/>
      <c r="R76" s="84"/>
      <c r="S76" s="84"/>
      <c r="T76" s="84"/>
      <c r="U76" s="84"/>
      <c r="V76" s="84"/>
      <c r="W76" s="84"/>
      <c r="X76" s="84"/>
      <c r="Y76" s="84"/>
      <c r="Z76" s="84"/>
      <c r="AA76" s="84"/>
      <c r="AB76" s="84"/>
      <c r="AC76" s="84"/>
    </row>
    <row r="77" spans="1:29" ht="15" customHeight="1" x14ac:dyDescent="0.25">
      <c r="A77" s="145" t="s">
        <v>15</v>
      </c>
      <c r="B77" s="145" t="s">
        <v>42</v>
      </c>
      <c r="C77" s="145" t="s">
        <v>55</v>
      </c>
      <c r="D77" s="145"/>
      <c r="E77" s="145"/>
      <c r="F77" s="145"/>
      <c r="G77" s="145"/>
      <c r="H77" s="145"/>
      <c r="I77" s="145"/>
      <c r="J77" s="84"/>
      <c r="K77" s="84"/>
      <c r="L77" s="84"/>
      <c r="M77" s="84"/>
      <c r="N77" s="84"/>
      <c r="O77" s="84"/>
      <c r="P77" s="84"/>
      <c r="Q77" s="84"/>
      <c r="R77" s="84"/>
      <c r="S77" s="84"/>
      <c r="T77" s="84"/>
      <c r="U77" s="84"/>
      <c r="V77" s="84"/>
      <c r="W77" s="84"/>
      <c r="X77" s="84"/>
      <c r="Y77" s="84"/>
      <c r="Z77" s="84"/>
      <c r="AA77" s="84"/>
      <c r="AB77" s="84"/>
      <c r="AC77" s="84"/>
    </row>
    <row r="78" spans="1:29" ht="28.5" customHeight="1" x14ac:dyDescent="0.25">
      <c r="A78" s="145"/>
      <c r="B78" s="145"/>
      <c r="C78" s="23" t="s">
        <v>16</v>
      </c>
      <c r="D78" s="23" t="s">
        <v>17</v>
      </c>
      <c r="E78" s="23" t="s">
        <v>18</v>
      </c>
      <c r="F78" s="23" t="s">
        <v>108</v>
      </c>
      <c r="G78" s="23" t="s">
        <v>105</v>
      </c>
      <c r="H78" s="23" t="s">
        <v>106</v>
      </c>
      <c r="I78" s="23" t="s">
        <v>107</v>
      </c>
      <c r="J78" s="84"/>
      <c r="K78" s="84"/>
      <c r="L78" s="84"/>
      <c r="M78" s="84"/>
      <c r="N78" s="84"/>
      <c r="O78" s="84"/>
      <c r="P78" s="84"/>
      <c r="Q78" s="84"/>
      <c r="R78" s="84"/>
      <c r="S78" s="84"/>
      <c r="T78" s="84"/>
      <c r="U78" s="84"/>
      <c r="V78" s="84"/>
      <c r="W78" s="84"/>
      <c r="X78" s="84"/>
      <c r="Y78" s="84"/>
      <c r="Z78" s="84"/>
      <c r="AA78" s="84"/>
      <c r="AB78" s="84"/>
      <c r="AC78" s="84"/>
    </row>
    <row r="79" spans="1:29" ht="25.5" x14ac:dyDescent="0.25">
      <c r="A79" s="24" t="s">
        <v>44</v>
      </c>
      <c r="B79" s="25" t="s">
        <v>74</v>
      </c>
      <c r="C79" s="27">
        <f t="shared" ref="C79:I88" si="11">(D4/C4-1)*100</f>
        <v>37.357214966905914</v>
      </c>
      <c r="D79" s="27">
        <f t="shared" si="11"/>
        <v>5.6331028205283795</v>
      </c>
      <c r="E79" s="27">
        <f t="shared" si="11"/>
        <v>15.775830976678161</v>
      </c>
      <c r="F79" s="27">
        <f t="shared" si="11"/>
        <v>-7.0666288887322075</v>
      </c>
      <c r="G79" s="27">
        <f t="shared" si="11"/>
        <v>22.24722340274554</v>
      </c>
      <c r="H79" s="27">
        <f t="shared" si="11"/>
        <v>-0.67668791456285682</v>
      </c>
      <c r="I79" s="27">
        <f t="shared" si="11"/>
        <v>11.635511082362381</v>
      </c>
      <c r="J79" s="84"/>
      <c r="K79" s="84"/>
      <c r="L79" s="84"/>
      <c r="M79" s="84"/>
      <c r="N79" s="84"/>
      <c r="O79" s="84"/>
      <c r="P79" s="84"/>
      <c r="Q79" s="84"/>
      <c r="R79" s="84"/>
      <c r="S79" s="84"/>
      <c r="T79" s="84"/>
      <c r="U79" s="84"/>
      <c r="V79" s="84"/>
      <c r="W79" s="84"/>
      <c r="X79" s="84"/>
      <c r="Y79" s="84"/>
      <c r="Z79" s="84"/>
      <c r="AA79" s="84"/>
      <c r="AB79" s="84"/>
      <c r="AC79" s="84"/>
    </row>
    <row r="80" spans="1:29" ht="24" customHeight="1" x14ac:dyDescent="0.25">
      <c r="A80" s="24">
        <v>1.1000000000000001</v>
      </c>
      <c r="B80" s="25" t="s">
        <v>0</v>
      </c>
      <c r="C80" s="27">
        <f t="shared" si="11"/>
        <v>49.975593229452443</v>
      </c>
      <c r="D80" s="27">
        <f t="shared" si="11"/>
        <v>0.17659291632068363</v>
      </c>
      <c r="E80" s="27">
        <f t="shared" si="11"/>
        <v>17.022732539797559</v>
      </c>
      <c r="F80" s="27">
        <f t="shared" si="11"/>
        <v>-17.249565606030281</v>
      </c>
      <c r="G80" s="27">
        <f t="shared" si="11"/>
        <v>29.709925314370356</v>
      </c>
      <c r="H80" s="27">
        <f t="shared" si="11"/>
        <v>-7.3131770974847914</v>
      </c>
      <c r="I80" s="27">
        <f t="shared" si="11"/>
        <v>10.623111256671013</v>
      </c>
      <c r="J80" s="84"/>
      <c r="K80" s="84"/>
      <c r="L80" s="84"/>
      <c r="M80" s="84"/>
      <c r="N80" s="84"/>
      <c r="O80" s="84"/>
      <c r="P80" s="84"/>
      <c r="Q80" s="84"/>
      <c r="R80" s="84"/>
      <c r="S80" s="84"/>
      <c r="T80" s="84"/>
      <c r="U80" s="84"/>
      <c r="V80" s="84"/>
      <c r="W80" s="84"/>
      <c r="X80" s="84"/>
      <c r="Y80" s="84"/>
      <c r="Z80" s="84"/>
      <c r="AA80" s="84"/>
      <c r="AB80" s="84"/>
      <c r="AC80" s="84"/>
    </row>
    <row r="81" spans="1:29" ht="24" customHeight="1" x14ac:dyDescent="0.25">
      <c r="A81" s="24">
        <v>1.2</v>
      </c>
      <c r="B81" s="25" t="s">
        <v>1</v>
      </c>
      <c r="C81" s="27">
        <f t="shared" si="11"/>
        <v>18.249216727164598</v>
      </c>
      <c r="D81" s="27">
        <f t="shared" si="11"/>
        <v>14.50264100701537</v>
      </c>
      <c r="E81" s="27">
        <f t="shared" si="11"/>
        <v>10.222400504461993</v>
      </c>
      <c r="F81" s="27">
        <f t="shared" si="11"/>
        <v>9.8819016847681684</v>
      </c>
      <c r="G81" s="27">
        <f t="shared" si="11"/>
        <v>17.540178481974642</v>
      </c>
      <c r="H81" s="27">
        <f t="shared" si="11"/>
        <v>15.50540001657108</v>
      </c>
      <c r="I81" s="27">
        <f t="shared" si="11"/>
        <v>14.966257802284556</v>
      </c>
      <c r="J81" s="84"/>
      <c r="K81" s="84"/>
      <c r="L81" s="84"/>
      <c r="M81" s="84"/>
      <c r="N81" s="84"/>
      <c r="O81" s="84"/>
      <c r="P81" s="84"/>
      <c r="Q81" s="84"/>
      <c r="R81" s="84"/>
      <c r="S81" s="84"/>
      <c r="T81" s="84"/>
      <c r="U81" s="84"/>
      <c r="V81" s="84"/>
      <c r="W81" s="84"/>
      <c r="X81" s="84"/>
      <c r="Y81" s="84"/>
      <c r="Z81" s="84"/>
      <c r="AA81" s="84"/>
      <c r="AB81" s="84"/>
      <c r="AC81" s="84"/>
    </row>
    <row r="82" spans="1:29" ht="24" customHeight="1" x14ac:dyDescent="0.25">
      <c r="A82" s="24">
        <v>1.3</v>
      </c>
      <c r="B82" s="25" t="s">
        <v>75</v>
      </c>
      <c r="C82" s="27">
        <f t="shared" si="11"/>
        <v>8.3042590218543886</v>
      </c>
      <c r="D82" s="27">
        <f t="shared" si="11"/>
        <v>26.769672500070541</v>
      </c>
      <c r="E82" s="27">
        <f t="shared" si="11"/>
        <v>10.117674768925777</v>
      </c>
      <c r="F82" s="27">
        <f t="shared" si="11"/>
        <v>10.905480286988634</v>
      </c>
      <c r="G82" s="27">
        <f t="shared" si="11"/>
        <v>-2.0401771767744603</v>
      </c>
      <c r="H82" s="27">
        <f t="shared" si="11"/>
        <v>-3.0245225709941259</v>
      </c>
      <c r="I82" s="27">
        <f t="shared" si="11"/>
        <v>7.6852021604059351</v>
      </c>
      <c r="J82" s="84"/>
      <c r="K82" s="84"/>
      <c r="L82" s="84"/>
      <c r="M82" s="84"/>
      <c r="N82" s="84"/>
      <c r="O82" s="84"/>
      <c r="P82" s="84"/>
      <c r="Q82" s="84"/>
      <c r="R82" s="84"/>
      <c r="S82" s="84"/>
      <c r="T82" s="84"/>
      <c r="U82" s="84"/>
      <c r="V82" s="84"/>
      <c r="W82" s="84"/>
      <c r="X82" s="84"/>
      <c r="Y82" s="84"/>
      <c r="Z82" s="84"/>
      <c r="AA82" s="84"/>
      <c r="AB82" s="84"/>
      <c r="AC82" s="84"/>
    </row>
    <row r="83" spans="1:29" ht="24" customHeight="1" x14ac:dyDescent="0.25">
      <c r="A83" s="24">
        <v>1.4</v>
      </c>
      <c r="B83" s="25" t="s">
        <v>76</v>
      </c>
      <c r="C83" s="27">
        <f t="shared" si="11"/>
        <v>25.69052713569242</v>
      </c>
      <c r="D83" s="27">
        <f t="shared" si="11"/>
        <v>7.3439319784495138</v>
      </c>
      <c r="E83" s="27">
        <f t="shared" si="11"/>
        <v>28.33549348659372</v>
      </c>
      <c r="F83" s="27">
        <f t="shared" si="11"/>
        <v>24.184097501303192</v>
      </c>
      <c r="G83" s="27">
        <f t="shared" si="11"/>
        <v>25.980849969135921</v>
      </c>
      <c r="H83" s="27">
        <f t="shared" si="11"/>
        <v>22.322056647020826</v>
      </c>
      <c r="I83" s="27">
        <f t="shared" si="11"/>
        <v>16.409179067594692</v>
      </c>
      <c r="J83" s="84"/>
      <c r="K83" s="84"/>
      <c r="L83" s="84"/>
      <c r="M83" s="84"/>
      <c r="N83" s="84"/>
      <c r="O83" s="84"/>
      <c r="P83" s="84"/>
      <c r="Q83" s="84"/>
      <c r="R83" s="84"/>
      <c r="S83" s="84"/>
      <c r="T83" s="84"/>
      <c r="U83" s="84"/>
      <c r="V83" s="84"/>
      <c r="W83" s="84"/>
      <c r="X83" s="84"/>
      <c r="Y83" s="84"/>
      <c r="Z83" s="84"/>
      <c r="AA83" s="84"/>
      <c r="AB83" s="84"/>
      <c r="AC83" s="84"/>
    </row>
    <row r="84" spans="1:29" ht="24" customHeight="1" x14ac:dyDescent="0.25">
      <c r="A84" s="24" t="s">
        <v>45</v>
      </c>
      <c r="B84" s="25" t="s">
        <v>77</v>
      </c>
      <c r="C84" s="27">
        <f t="shared" si="11"/>
        <v>-0.90595694129642634</v>
      </c>
      <c r="D84" s="27">
        <f t="shared" si="11"/>
        <v>9.9659296932379959</v>
      </c>
      <c r="E84" s="27">
        <f t="shared" si="11"/>
        <v>-6.1051743004782333</v>
      </c>
      <c r="F84" s="27">
        <f t="shared" si="11"/>
        <v>3.8809455612333732</v>
      </c>
      <c r="G84" s="27">
        <f t="shared" si="11"/>
        <v>24.710383120574008</v>
      </c>
      <c r="H84" s="27">
        <f t="shared" si="11"/>
        <v>18.383808229751519</v>
      </c>
      <c r="I84" s="27">
        <f t="shared" si="11"/>
        <v>13.005099353514238</v>
      </c>
      <c r="J84" s="84"/>
      <c r="K84" s="84"/>
      <c r="L84" s="84"/>
      <c r="M84" s="84"/>
      <c r="N84" s="84"/>
      <c r="O84" s="84"/>
      <c r="P84" s="84"/>
      <c r="Q84" s="84"/>
      <c r="R84" s="84"/>
      <c r="S84" s="84"/>
      <c r="T84" s="84"/>
      <c r="U84" s="84"/>
      <c r="V84" s="84"/>
      <c r="W84" s="84"/>
      <c r="X84" s="84"/>
      <c r="Y84" s="84"/>
      <c r="Z84" s="84"/>
      <c r="AA84" s="84"/>
      <c r="AB84" s="84"/>
      <c r="AC84" s="84"/>
    </row>
    <row r="85" spans="1:29" ht="21" customHeight="1" x14ac:dyDescent="0.25">
      <c r="A85" s="24"/>
      <c r="B85" s="28" t="s">
        <v>89</v>
      </c>
      <c r="C85" s="30">
        <f t="shared" si="11"/>
        <v>22.758595997475318</v>
      </c>
      <c r="D85" s="30">
        <f t="shared" si="11"/>
        <v>6.9675389014821176</v>
      </c>
      <c r="E85" s="30">
        <f t="shared" si="11"/>
        <v>8.8479589409024015</v>
      </c>
      <c r="F85" s="30">
        <f t="shared" si="11"/>
        <v>-4.0766242368269534</v>
      </c>
      <c r="G85" s="30">
        <f t="shared" si="11"/>
        <v>22.975771066946884</v>
      </c>
      <c r="H85" s="30">
        <f t="shared" si="11"/>
        <v>5.0405024989407465</v>
      </c>
      <c r="I85" s="30">
        <f t="shared" si="11"/>
        <v>12.098503628911338</v>
      </c>
      <c r="J85" s="84"/>
      <c r="K85" s="84"/>
      <c r="L85" s="84"/>
      <c r="M85" s="84"/>
      <c r="N85" s="84"/>
      <c r="O85" s="84"/>
      <c r="P85" s="84"/>
      <c r="Q85" s="84"/>
      <c r="R85" s="84"/>
      <c r="S85" s="84"/>
      <c r="T85" s="84"/>
      <c r="U85" s="84"/>
      <c r="V85" s="84"/>
      <c r="W85" s="84"/>
      <c r="X85" s="84"/>
      <c r="Y85" s="84"/>
      <c r="Z85" s="84"/>
      <c r="AA85" s="84"/>
      <c r="AB85" s="84"/>
      <c r="AC85" s="84"/>
    </row>
    <row r="86" spans="1:29" ht="24" customHeight="1" x14ac:dyDescent="0.25">
      <c r="A86" s="24" t="s">
        <v>46</v>
      </c>
      <c r="B86" s="25" t="s">
        <v>2</v>
      </c>
      <c r="C86" s="27">
        <f t="shared" si="11"/>
        <v>5.6675923717054655</v>
      </c>
      <c r="D86" s="27">
        <f t="shared" si="11"/>
        <v>17.593475244285806</v>
      </c>
      <c r="E86" s="27">
        <f t="shared" si="11"/>
        <v>-14.557867386768642</v>
      </c>
      <c r="F86" s="27">
        <f t="shared" si="11"/>
        <v>-9.9688176362493497</v>
      </c>
      <c r="G86" s="27">
        <f t="shared" si="11"/>
        <v>30.553780369562269</v>
      </c>
      <c r="H86" s="27">
        <f t="shared" si="11"/>
        <v>22.233506545561553</v>
      </c>
      <c r="I86" s="27">
        <f t="shared" si="11"/>
        <v>12.862824633329417</v>
      </c>
      <c r="J86" s="84"/>
      <c r="K86" s="84"/>
      <c r="L86" s="84"/>
      <c r="M86" s="84"/>
      <c r="N86" s="84"/>
      <c r="O86" s="84"/>
      <c r="P86" s="84"/>
      <c r="Q86" s="84"/>
      <c r="R86" s="84"/>
      <c r="S86" s="84"/>
      <c r="T86" s="84"/>
      <c r="U86" s="84"/>
      <c r="V86" s="84"/>
      <c r="W86" s="84"/>
      <c r="X86" s="84"/>
      <c r="Y86" s="84"/>
      <c r="Z86" s="84"/>
      <c r="AA86" s="84"/>
      <c r="AB86" s="84"/>
      <c r="AC86" s="84"/>
    </row>
    <row r="87" spans="1:29" ht="25.5" x14ac:dyDescent="0.25">
      <c r="A87" s="24" t="s">
        <v>47</v>
      </c>
      <c r="B87" s="25" t="s">
        <v>57</v>
      </c>
      <c r="C87" s="27">
        <f t="shared" si="11"/>
        <v>21.00297367163715</v>
      </c>
      <c r="D87" s="27">
        <f t="shared" si="11"/>
        <v>8.32883466939467</v>
      </c>
      <c r="E87" s="27">
        <f t="shared" si="11"/>
        <v>-14.621286046179637</v>
      </c>
      <c r="F87" s="27">
        <f t="shared" si="11"/>
        <v>26.863741349481597</v>
      </c>
      <c r="G87" s="27">
        <f t="shared" si="11"/>
        <v>11.152116446329142</v>
      </c>
      <c r="H87" s="27">
        <f t="shared" si="11"/>
        <v>5.9243075214335139</v>
      </c>
      <c r="I87" s="27">
        <f t="shared" si="11"/>
        <v>11.466582380208656</v>
      </c>
      <c r="J87" s="84"/>
      <c r="K87" s="84"/>
      <c r="L87" s="84"/>
      <c r="M87" s="84"/>
      <c r="N87" s="84"/>
      <c r="O87" s="84"/>
      <c r="P87" s="84"/>
      <c r="Q87" s="84"/>
      <c r="R87" s="84"/>
      <c r="S87" s="84"/>
      <c r="T87" s="84"/>
      <c r="U87" s="84"/>
      <c r="V87" s="84"/>
      <c r="W87" s="84"/>
      <c r="X87" s="84"/>
      <c r="Y87" s="84"/>
      <c r="Z87" s="84"/>
      <c r="AA87" s="84"/>
      <c r="AB87" s="84"/>
      <c r="AC87" s="84"/>
    </row>
    <row r="88" spans="1:29" ht="24" customHeight="1" x14ac:dyDescent="0.25">
      <c r="A88" s="24" t="s">
        <v>48</v>
      </c>
      <c r="B88" s="31" t="s">
        <v>3</v>
      </c>
      <c r="C88" s="27">
        <f t="shared" si="11"/>
        <v>0.12838934347767506</v>
      </c>
      <c r="D88" s="27">
        <f t="shared" si="11"/>
        <v>10.580289019601574</v>
      </c>
      <c r="E88" s="27">
        <f t="shared" si="11"/>
        <v>3.5900223953375221</v>
      </c>
      <c r="F88" s="27">
        <f t="shared" si="11"/>
        <v>-0.98449067975683313</v>
      </c>
      <c r="G88" s="27">
        <f t="shared" si="11"/>
        <v>4.8155621024920103</v>
      </c>
      <c r="H88" s="27">
        <f t="shared" si="11"/>
        <v>9.4893471192472045</v>
      </c>
      <c r="I88" s="27">
        <f t="shared" si="11"/>
        <v>5.0599749572536989</v>
      </c>
      <c r="J88" s="84"/>
      <c r="K88" s="84"/>
      <c r="L88" s="84"/>
      <c r="M88" s="84"/>
      <c r="N88" s="84"/>
      <c r="O88" s="84"/>
      <c r="P88" s="84"/>
      <c r="Q88" s="84"/>
      <c r="R88" s="84"/>
      <c r="S88" s="84"/>
      <c r="T88" s="84"/>
      <c r="U88" s="84"/>
      <c r="V88" s="84"/>
      <c r="W88" s="84"/>
      <c r="X88" s="84"/>
      <c r="Y88" s="84"/>
      <c r="Z88" s="84"/>
      <c r="AA88" s="84"/>
      <c r="AB88" s="84"/>
      <c r="AC88" s="84"/>
    </row>
    <row r="89" spans="1:29" ht="21" customHeight="1" x14ac:dyDescent="0.25">
      <c r="A89" s="24"/>
      <c r="B89" s="28" t="s">
        <v>90</v>
      </c>
      <c r="C89" s="30">
        <f t="shared" ref="C89:I98" si="12">(D14/C14-1)*100</f>
        <v>5.3297356016673403</v>
      </c>
      <c r="D89" s="30">
        <f t="shared" si="12"/>
        <v>14.28054636039886</v>
      </c>
      <c r="E89" s="30">
        <f t="shared" si="12"/>
        <v>-8.9310442019992387</v>
      </c>
      <c r="F89" s="30">
        <f t="shared" si="12"/>
        <v>-3.0408303771880862</v>
      </c>
      <c r="G89" s="30">
        <f t="shared" si="12"/>
        <v>18.684123920232331</v>
      </c>
      <c r="H89" s="30">
        <f t="shared" si="12"/>
        <v>16.13721461489428</v>
      </c>
      <c r="I89" s="30">
        <f t="shared" si="12"/>
        <v>10.361009816678646</v>
      </c>
      <c r="J89" s="84"/>
      <c r="K89" s="84"/>
      <c r="L89" s="84"/>
      <c r="M89" s="84"/>
      <c r="N89" s="84"/>
      <c r="O89" s="84"/>
      <c r="P89" s="84"/>
      <c r="Q89" s="84"/>
      <c r="R89" s="84"/>
      <c r="S89" s="84"/>
      <c r="T89" s="84"/>
      <c r="U89" s="84"/>
      <c r="V89" s="84"/>
      <c r="W89" s="84"/>
      <c r="X89" s="84"/>
      <c r="Y89" s="84"/>
      <c r="Z89" s="84"/>
      <c r="AA89" s="84"/>
      <c r="AB89" s="84"/>
      <c r="AC89" s="84"/>
    </row>
    <row r="90" spans="1:29" ht="24" customHeight="1" x14ac:dyDescent="0.25">
      <c r="A90" s="24" t="s">
        <v>49</v>
      </c>
      <c r="B90" s="31" t="s">
        <v>78</v>
      </c>
      <c r="C90" s="27">
        <f t="shared" si="12"/>
        <v>19.562400313165785</v>
      </c>
      <c r="D90" s="27">
        <f t="shared" si="12"/>
        <v>13.483000689770574</v>
      </c>
      <c r="E90" s="27">
        <f t="shared" si="12"/>
        <v>9.2970508806959895</v>
      </c>
      <c r="F90" s="27">
        <f t="shared" si="12"/>
        <v>9.1210883189805756</v>
      </c>
      <c r="G90" s="27">
        <f t="shared" si="12"/>
        <v>1.5210245528463506</v>
      </c>
      <c r="H90" s="27">
        <f t="shared" si="12"/>
        <v>18.143780055607639</v>
      </c>
      <c r="I90" s="27">
        <f t="shared" si="12"/>
        <v>12.187049335595134</v>
      </c>
      <c r="J90" s="84"/>
      <c r="K90" s="84"/>
      <c r="L90" s="84"/>
      <c r="M90" s="84"/>
      <c r="N90" s="84"/>
      <c r="O90" s="84"/>
      <c r="P90" s="84"/>
      <c r="Q90" s="84"/>
      <c r="R90" s="84"/>
      <c r="S90" s="84"/>
      <c r="T90" s="84"/>
      <c r="U90" s="84"/>
      <c r="V90" s="84"/>
      <c r="W90" s="84"/>
      <c r="X90" s="84"/>
      <c r="Y90" s="84"/>
      <c r="Z90" s="84"/>
      <c r="AA90" s="84"/>
      <c r="AB90" s="84"/>
      <c r="AC90" s="84"/>
    </row>
    <row r="91" spans="1:29" ht="24" customHeight="1" x14ac:dyDescent="0.25">
      <c r="A91" s="24">
        <v>6.1</v>
      </c>
      <c r="B91" s="31" t="s">
        <v>79</v>
      </c>
      <c r="C91" s="27">
        <f t="shared" si="12"/>
        <v>20.530007719387399</v>
      </c>
      <c r="D91" s="27">
        <f t="shared" si="12"/>
        <v>13.933852335533082</v>
      </c>
      <c r="E91" s="27">
        <f t="shared" si="12"/>
        <v>9.7140070384381652</v>
      </c>
      <c r="F91" s="27">
        <f t="shared" si="12"/>
        <v>9.4124889352736663</v>
      </c>
      <c r="G91" s="27">
        <f t="shared" si="12"/>
        <v>0.79496951969848517</v>
      </c>
      <c r="H91" s="27">
        <f t="shared" si="12"/>
        <v>18.6690465369586</v>
      </c>
      <c r="I91" s="27">
        <f t="shared" si="12"/>
        <v>11.983812111613744</v>
      </c>
      <c r="J91" s="84"/>
      <c r="K91" s="84"/>
      <c r="L91" s="84"/>
      <c r="M91" s="84"/>
      <c r="N91" s="84"/>
      <c r="O91" s="84"/>
      <c r="P91" s="84"/>
      <c r="Q91" s="84"/>
      <c r="R91" s="84"/>
      <c r="S91" s="84"/>
      <c r="T91" s="84"/>
      <c r="U91" s="84"/>
      <c r="V91" s="84"/>
      <c r="W91" s="84"/>
      <c r="X91" s="84"/>
      <c r="Y91" s="84"/>
      <c r="Z91" s="84"/>
      <c r="AA91" s="84"/>
      <c r="AB91" s="84"/>
      <c r="AC91" s="84"/>
    </row>
    <row r="92" spans="1:29" ht="24" customHeight="1" x14ac:dyDescent="0.25">
      <c r="A92" s="24">
        <v>6.2</v>
      </c>
      <c r="B92" s="31" t="s">
        <v>80</v>
      </c>
      <c r="C92" s="27">
        <f t="shared" si="12"/>
        <v>10.328783471981495</v>
      </c>
      <c r="D92" s="27">
        <f t="shared" si="12"/>
        <v>8.7828402867050848</v>
      </c>
      <c r="E92" s="27">
        <f t="shared" si="12"/>
        <v>4.7444267060045897</v>
      </c>
      <c r="F92" s="27">
        <f t="shared" si="12"/>
        <v>5.7884128334929397</v>
      </c>
      <c r="G92" s="27">
        <f t="shared" si="12"/>
        <v>10.109199792799139</v>
      </c>
      <c r="H92" s="27">
        <f t="shared" si="12"/>
        <v>12.456216053953884</v>
      </c>
      <c r="I92" s="27">
        <f t="shared" si="12"/>
        <v>14.509271947718227</v>
      </c>
      <c r="J92" s="84"/>
      <c r="K92" s="84"/>
      <c r="L92" s="84"/>
      <c r="M92" s="84"/>
      <c r="N92" s="84"/>
      <c r="O92" s="84"/>
      <c r="P92" s="84"/>
      <c r="Q92" s="84"/>
      <c r="R92" s="84"/>
      <c r="S92" s="84"/>
      <c r="T92" s="84"/>
      <c r="U92" s="84"/>
      <c r="V92" s="84"/>
      <c r="W92" s="84"/>
      <c r="X92" s="84"/>
      <c r="Y92" s="84"/>
      <c r="Z92" s="84"/>
      <c r="AA92" s="84"/>
      <c r="AB92" s="84"/>
      <c r="AC92" s="84"/>
    </row>
    <row r="93" spans="1:29" ht="24" customHeight="1" x14ac:dyDescent="0.25">
      <c r="A93" s="24" t="s">
        <v>50</v>
      </c>
      <c r="B93" s="31" t="s">
        <v>81</v>
      </c>
      <c r="C93" s="27">
        <f t="shared" si="12"/>
        <v>16.998172623530628</v>
      </c>
      <c r="D93" s="27">
        <f t="shared" si="12"/>
        <v>8.8541603633096386</v>
      </c>
      <c r="E93" s="27">
        <f t="shared" si="12"/>
        <v>18.077503056503595</v>
      </c>
      <c r="F93" s="27">
        <f t="shared" si="12"/>
        <v>10.895182167127416</v>
      </c>
      <c r="G93" s="27">
        <f t="shared" si="12"/>
        <v>12.818573020724756</v>
      </c>
      <c r="H93" s="27">
        <f t="shared" si="12"/>
        <v>13.414260878743821</v>
      </c>
      <c r="I93" s="27">
        <f t="shared" si="12"/>
        <v>13.415043775212808</v>
      </c>
      <c r="J93" s="84"/>
      <c r="K93" s="84"/>
      <c r="L93" s="84"/>
      <c r="M93" s="84"/>
      <c r="N93" s="84"/>
      <c r="O93" s="84"/>
      <c r="P93" s="84"/>
      <c r="Q93" s="84"/>
      <c r="R93" s="84"/>
      <c r="S93" s="84"/>
      <c r="T93" s="84"/>
      <c r="U93" s="84"/>
      <c r="V93" s="84"/>
      <c r="W93" s="84"/>
      <c r="X93" s="84"/>
      <c r="Y93" s="84"/>
      <c r="Z93" s="84"/>
      <c r="AA93" s="84"/>
      <c r="AB93" s="84"/>
      <c r="AC93" s="84"/>
    </row>
    <row r="94" spans="1:29" ht="24" customHeight="1" x14ac:dyDescent="0.25">
      <c r="A94" s="24">
        <v>7.1</v>
      </c>
      <c r="B94" s="31" t="s">
        <v>20</v>
      </c>
      <c r="C94" s="27">
        <f t="shared" si="12"/>
        <v>35.366638689023809</v>
      </c>
      <c r="D94" s="27">
        <f t="shared" si="12"/>
        <v>11.964210029199428</v>
      </c>
      <c r="E94" s="27">
        <f t="shared" si="12"/>
        <v>30.461012631068705</v>
      </c>
      <c r="F94" s="27">
        <f t="shared" si="12"/>
        <v>15.547800309706972</v>
      </c>
      <c r="G94" s="27">
        <f t="shared" si="12"/>
        <v>7.2773345844597381</v>
      </c>
      <c r="H94" s="27">
        <f t="shared" si="12"/>
        <v>12.874268476971086</v>
      </c>
      <c r="I94" s="27">
        <f t="shared" si="12"/>
        <v>21.181950811954152</v>
      </c>
      <c r="J94" s="84"/>
      <c r="K94" s="84"/>
      <c r="L94" s="84"/>
      <c r="M94" s="84"/>
      <c r="N94" s="84"/>
      <c r="O94" s="84"/>
      <c r="P94" s="84"/>
      <c r="Q94" s="84"/>
      <c r="R94" s="84"/>
      <c r="S94" s="84"/>
      <c r="T94" s="84"/>
      <c r="U94" s="84"/>
      <c r="V94" s="84"/>
      <c r="W94" s="84"/>
      <c r="X94" s="84"/>
      <c r="Y94" s="84"/>
      <c r="Z94" s="84"/>
      <c r="AA94" s="84"/>
      <c r="AB94" s="84"/>
      <c r="AC94" s="84"/>
    </row>
    <row r="95" spans="1:29" ht="24" customHeight="1" x14ac:dyDescent="0.25">
      <c r="A95" s="24">
        <v>7.2</v>
      </c>
      <c r="B95" s="31" t="s">
        <v>4</v>
      </c>
      <c r="C95" s="27">
        <f t="shared" si="12"/>
        <v>15.221365022136535</v>
      </c>
      <c r="D95" s="27">
        <f t="shared" si="12"/>
        <v>7.2550822549543703</v>
      </c>
      <c r="E95" s="27">
        <f t="shared" si="12"/>
        <v>13.11940749837499</v>
      </c>
      <c r="F95" s="27">
        <f t="shared" si="12"/>
        <v>7.1127342521571046</v>
      </c>
      <c r="G95" s="27">
        <f t="shared" si="12"/>
        <v>19.529504600125904</v>
      </c>
      <c r="H95" s="27">
        <f t="shared" si="12"/>
        <v>17.073026184862528</v>
      </c>
      <c r="I95" s="27">
        <f t="shared" si="12"/>
        <v>12.276524851354731</v>
      </c>
      <c r="J95" s="84"/>
      <c r="K95" s="84"/>
      <c r="L95" s="84"/>
      <c r="M95" s="84"/>
      <c r="N95" s="84"/>
      <c r="O95" s="84"/>
      <c r="P95" s="84"/>
      <c r="Q95" s="84"/>
      <c r="R95" s="84"/>
      <c r="S95" s="84"/>
      <c r="T95" s="84"/>
      <c r="U95" s="84"/>
      <c r="V95" s="84"/>
      <c r="W95" s="84"/>
      <c r="X95" s="84"/>
      <c r="Y95" s="84"/>
      <c r="Z95" s="84"/>
      <c r="AA95" s="84"/>
      <c r="AB95" s="84"/>
      <c r="AC95" s="84"/>
    </row>
    <row r="96" spans="1:29" ht="24" customHeight="1" x14ac:dyDescent="0.25">
      <c r="A96" s="24" t="s">
        <v>5</v>
      </c>
      <c r="B96" s="31" t="s">
        <v>6</v>
      </c>
      <c r="C96" s="27">
        <f t="shared" si="12"/>
        <v>16.303931084384971</v>
      </c>
      <c r="D96" s="27">
        <f t="shared" si="12"/>
        <v>8.2311017570350096</v>
      </c>
      <c r="E96" s="27">
        <f t="shared" si="12"/>
        <v>10.696099807385352</v>
      </c>
      <c r="F96" s="27">
        <f t="shared" si="12"/>
        <v>7.2652731495559841</v>
      </c>
      <c r="G96" s="27">
        <f t="shared" si="12"/>
        <v>21.359073258764827</v>
      </c>
      <c r="H96" s="27">
        <f t="shared" si="12"/>
        <v>17.010778978806783</v>
      </c>
      <c r="I96" s="27">
        <f t="shared" si="12"/>
        <v>11.400318602692039</v>
      </c>
      <c r="J96" s="84"/>
      <c r="K96" s="84"/>
      <c r="L96" s="84"/>
      <c r="M96" s="84"/>
      <c r="N96" s="84"/>
      <c r="O96" s="84"/>
      <c r="P96" s="84"/>
      <c r="Q96" s="84"/>
      <c r="R96" s="84"/>
      <c r="S96" s="84"/>
      <c r="T96" s="84"/>
      <c r="U96" s="84"/>
      <c r="V96" s="84"/>
      <c r="W96" s="84"/>
      <c r="X96" s="84"/>
      <c r="Y96" s="84"/>
      <c r="Z96" s="84"/>
      <c r="AA96" s="84"/>
      <c r="AB96" s="84"/>
      <c r="AC96" s="84"/>
    </row>
    <row r="97" spans="1:29" ht="24" customHeight="1" x14ac:dyDescent="0.25">
      <c r="A97" s="24" t="s">
        <v>7</v>
      </c>
      <c r="B97" s="31" t="s">
        <v>8</v>
      </c>
      <c r="C97" s="27">
        <f t="shared" si="12"/>
        <v>-7.4226234473038222</v>
      </c>
      <c r="D97" s="27">
        <f t="shared" si="12"/>
        <v>-8.5975459530333254</v>
      </c>
      <c r="E97" s="27">
        <f t="shared" si="12"/>
        <v>27.971415618777296</v>
      </c>
      <c r="F97" s="27">
        <f t="shared" si="12"/>
        <v>-10.498892158305617</v>
      </c>
      <c r="G97" s="27">
        <f t="shared" si="12"/>
        <v>-10.53154568840451</v>
      </c>
      <c r="H97" s="27">
        <f t="shared" si="12"/>
        <v>18.288431892066747</v>
      </c>
      <c r="I97" s="27">
        <f t="shared" si="12"/>
        <v>16.791693931189577</v>
      </c>
      <c r="J97" s="84"/>
      <c r="K97" s="84"/>
      <c r="L97" s="84"/>
      <c r="M97" s="84"/>
      <c r="N97" s="84"/>
      <c r="O97" s="84"/>
      <c r="P97" s="84"/>
      <c r="Q97" s="84"/>
      <c r="R97" s="84"/>
      <c r="S97" s="84"/>
      <c r="T97" s="84"/>
      <c r="U97" s="84"/>
      <c r="V97" s="84"/>
      <c r="W97" s="84"/>
      <c r="X97" s="84"/>
      <c r="Y97" s="84"/>
      <c r="Z97" s="84"/>
      <c r="AA97" s="84"/>
      <c r="AB97" s="84"/>
      <c r="AC97" s="84"/>
    </row>
    <row r="98" spans="1:29" ht="24" customHeight="1" x14ac:dyDescent="0.25">
      <c r="A98" s="24" t="s">
        <v>9</v>
      </c>
      <c r="B98" s="31" t="s">
        <v>10</v>
      </c>
      <c r="C98" s="27">
        <f t="shared" si="12"/>
        <v>347.14480723608017</v>
      </c>
      <c r="D98" s="27">
        <f t="shared" si="12"/>
        <v>-36.25394459468211</v>
      </c>
      <c r="E98" s="27">
        <f t="shared" si="12"/>
        <v>130.35357798921027</v>
      </c>
      <c r="F98" s="27">
        <f t="shared" si="12"/>
        <v>137.46202451733799</v>
      </c>
      <c r="G98" s="27">
        <f t="shared" si="12"/>
        <v>3.4481117170409803</v>
      </c>
      <c r="H98" s="27">
        <f t="shared" si="12"/>
        <v>19.206746045657262</v>
      </c>
      <c r="I98" s="27">
        <f t="shared" si="12"/>
        <v>11.819820046213625</v>
      </c>
      <c r="J98" s="84"/>
      <c r="K98" s="84"/>
      <c r="L98" s="84"/>
      <c r="M98" s="84"/>
      <c r="N98" s="84"/>
      <c r="O98" s="84"/>
      <c r="P98" s="84"/>
      <c r="Q98" s="84"/>
      <c r="R98" s="84"/>
      <c r="S98" s="84"/>
      <c r="T98" s="84"/>
      <c r="U98" s="84"/>
      <c r="V98" s="84"/>
      <c r="W98" s="84"/>
      <c r="X98" s="84"/>
      <c r="Y98" s="84"/>
      <c r="Z98" s="84"/>
      <c r="AA98" s="84"/>
      <c r="AB98" s="84"/>
      <c r="AC98" s="84"/>
    </row>
    <row r="99" spans="1:29" ht="24" customHeight="1" x14ac:dyDescent="0.25">
      <c r="A99" s="24" t="s">
        <v>11</v>
      </c>
      <c r="B99" s="31" t="s">
        <v>82</v>
      </c>
      <c r="C99" s="27">
        <f t="shared" ref="C99:I108" si="13">(D24/C24-1)*100</f>
        <v>11.532177812024202</v>
      </c>
      <c r="D99" s="27">
        <f t="shared" si="13"/>
        <v>6.8003952519483768</v>
      </c>
      <c r="E99" s="27">
        <f t="shared" si="13"/>
        <v>25.240728824081216</v>
      </c>
      <c r="F99" s="27">
        <f t="shared" si="13"/>
        <v>3.7189671869162</v>
      </c>
      <c r="G99" s="27">
        <f t="shared" si="13"/>
        <v>15.339699792536688</v>
      </c>
      <c r="H99" s="27">
        <f t="shared" si="13"/>
        <v>17.083251567826284</v>
      </c>
      <c r="I99" s="27">
        <f t="shared" si="13"/>
        <v>18.368574857260779</v>
      </c>
      <c r="J99" s="84"/>
      <c r="K99" s="84"/>
      <c r="L99" s="84"/>
      <c r="M99" s="84"/>
      <c r="N99" s="84"/>
      <c r="O99" s="84"/>
      <c r="P99" s="84"/>
      <c r="Q99" s="84"/>
      <c r="R99" s="84"/>
      <c r="S99" s="84"/>
      <c r="T99" s="84"/>
      <c r="U99" s="84"/>
      <c r="V99" s="84"/>
      <c r="W99" s="84"/>
      <c r="X99" s="84"/>
      <c r="Y99" s="84"/>
      <c r="Z99" s="84"/>
      <c r="AA99" s="84"/>
      <c r="AB99" s="84"/>
      <c r="AC99" s="84"/>
    </row>
    <row r="100" spans="1:29" ht="24" customHeight="1" x14ac:dyDescent="0.25">
      <c r="A100" s="24">
        <v>7.3</v>
      </c>
      <c r="B100" s="31" t="s">
        <v>12</v>
      </c>
      <c r="C100" s="27">
        <f t="shared" si="13"/>
        <v>10.723762134252389</v>
      </c>
      <c r="D100" s="27">
        <f t="shared" si="13"/>
        <v>16.602059963927939</v>
      </c>
      <c r="E100" s="27">
        <f t="shared" si="13"/>
        <v>2.4453972506004895</v>
      </c>
      <c r="F100" s="27">
        <f t="shared" si="13"/>
        <v>7.8084902155711733</v>
      </c>
      <c r="G100" s="27">
        <f t="shared" si="13"/>
        <v>10.163893033816617</v>
      </c>
      <c r="H100" s="27">
        <f t="shared" si="13"/>
        <v>7.506088173923664</v>
      </c>
      <c r="I100" s="27">
        <f t="shared" si="13"/>
        <v>11.54692910011863</v>
      </c>
      <c r="J100" s="84"/>
      <c r="K100" s="84"/>
      <c r="L100" s="84"/>
      <c r="M100" s="84"/>
      <c r="N100" s="84"/>
      <c r="O100" s="84"/>
      <c r="P100" s="84"/>
      <c r="Q100" s="84"/>
      <c r="R100" s="84"/>
      <c r="S100" s="84"/>
      <c r="T100" s="84"/>
      <c r="U100" s="84"/>
      <c r="V100" s="84"/>
      <c r="W100" s="84"/>
      <c r="X100" s="84"/>
      <c r="Y100" s="84"/>
      <c r="Z100" s="84"/>
      <c r="AA100" s="84"/>
      <c r="AB100" s="84"/>
      <c r="AC100" s="84"/>
    </row>
    <row r="101" spans="1:29" ht="25.5" x14ac:dyDescent="0.25">
      <c r="A101" s="24">
        <v>7.4</v>
      </c>
      <c r="B101" s="31" t="s">
        <v>83</v>
      </c>
      <c r="C101" s="27">
        <f t="shared" si="13"/>
        <v>12.098636100755989</v>
      </c>
      <c r="D101" s="27">
        <f t="shared" si="13"/>
        <v>10.533244096321749</v>
      </c>
      <c r="E101" s="27">
        <f t="shared" si="13"/>
        <v>22.877804821424963</v>
      </c>
      <c r="F101" s="27">
        <f t="shared" si="13"/>
        <v>16.243734828551037</v>
      </c>
      <c r="G101" s="27">
        <f t="shared" si="13"/>
        <v>2.9603579162126303</v>
      </c>
      <c r="H101" s="27">
        <f t="shared" si="13"/>
        <v>5.3853595614318017</v>
      </c>
      <c r="I101" s="27">
        <f t="shared" si="13"/>
        <v>10.718657107885953</v>
      </c>
      <c r="J101" s="84"/>
      <c r="K101" s="84"/>
      <c r="L101" s="84"/>
      <c r="M101" s="84"/>
      <c r="N101" s="84"/>
      <c r="O101" s="84"/>
      <c r="P101" s="84"/>
      <c r="Q101" s="84"/>
      <c r="R101" s="84"/>
      <c r="S101" s="84"/>
      <c r="T101" s="84"/>
      <c r="U101" s="84"/>
      <c r="V101" s="84"/>
      <c r="W101" s="84"/>
      <c r="X101" s="84"/>
      <c r="Y101" s="84"/>
      <c r="Z101" s="84"/>
      <c r="AA101" s="84"/>
      <c r="AB101" s="84"/>
      <c r="AC101" s="84"/>
    </row>
    <row r="102" spans="1:29" ht="24" customHeight="1" x14ac:dyDescent="0.25">
      <c r="A102" s="24" t="s">
        <v>51</v>
      </c>
      <c r="B102" s="31" t="s">
        <v>58</v>
      </c>
      <c r="C102" s="27">
        <f t="shared" si="13"/>
        <v>14.099034397092103</v>
      </c>
      <c r="D102" s="27">
        <f t="shared" si="13"/>
        <v>5.8195982129245927</v>
      </c>
      <c r="E102" s="27">
        <f t="shared" si="13"/>
        <v>10.486628188859349</v>
      </c>
      <c r="F102" s="27">
        <f t="shared" si="13"/>
        <v>11.409238830838664</v>
      </c>
      <c r="G102" s="27">
        <f t="shared" si="13"/>
        <v>1.7689756292818215</v>
      </c>
      <c r="H102" s="27">
        <f t="shared" si="13"/>
        <v>10.685902474032872</v>
      </c>
      <c r="I102" s="27">
        <f t="shared" si="13"/>
        <v>10.283197432656333</v>
      </c>
      <c r="J102" s="84"/>
      <c r="K102" s="84"/>
      <c r="L102" s="84"/>
      <c r="M102" s="84"/>
      <c r="N102" s="84"/>
      <c r="O102" s="84"/>
      <c r="P102" s="84"/>
      <c r="Q102" s="84"/>
      <c r="R102" s="84"/>
      <c r="S102" s="84"/>
      <c r="T102" s="84"/>
      <c r="U102" s="84"/>
      <c r="V102" s="84"/>
      <c r="W102" s="84"/>
      <c r="X102" s="84"/>
      <c r="Y102" s="84"/>
      <c r="Z102" s="84"/>
      <c r="AA102" s="84"/>
      <c r="AB102" s="84"/>
      <c r="AC102" s="84"/>
    </row>
    <row r="103" spans="1:29" ht="38.25" x14ac:dyDescent="0.25">
      <c r="A103" s="24" t="s">
        <v>52</v>
      </c>
      <c r="B103" s="31" t="s">
        <v>84</v>
      </c>
      <c r="C103" s="27">
        <f t="shared" si="13"/>
        <v>10.132378847106693</v>
      </c>
      <c r="D103" s="27">
        <f t="shared" si="13"/>
        <v>11.865755516456677</v>
      </c>
      <c r="E103" s="27">
        <f t="shared" si="13"/>
        <v>6.5907477147300941</v>
      </c>
      <c r="F103" s="27">
        <f t="shared" si="13"/>
        <v>4.6474581011833216</v>
      </c>
      <c r="G103" s="27">
        <f t="shared" si="13"/>
        <v>7.2256913918394394</v>
      </c>
      <c r="H103" s="27">
        <f t="shared" si="13"/>
        <v>10.668975934362713</v>
      </c>
      <c r="I103" s="27">
        <f t="shared" si="13"/>
        <v>10.419060660421064</v>
      </c>
      <c r="J103" s="84"/>
      <c r="K103" s="84"/>
      <c r="L103" s="84"/>
      <c r="M103" s="84"/>
      <c r="N103" s="84"/>
      <c r="O103" s="84"/>
      <c r="P103" s="84"/>
      <c r="Q103" s="84"/>
      <c r="R103" s="84"/>
      <c r="S103" s="84"/>
      <c r="T103" s="84"/>
      <c r="U103" s="84"/>
      <c r="V103" s="84"/>
      <c r="W103" s="84"/>
      <c r="X103" s="84"/>
      <c r="Y103" s="84"/>
      <c r="Z103" s="84"/>
      <c r="AA103" s="84"/>
      <c r="AB103" s="84"/>
      <c r="AC103" s="84"/>
    </row>
    <row r="104" spans="1:29" ht="25.5" x14ac:dyDescent="0.25">
      <c r="A104" s="24" t="s">
        <v>88</v>
      </c>
      <c r="B104" s="31" t="s">
        <v>85</v>
      </c>
      <c r="C104" s="27">
        <f t="shared" si="13"/>
        <v>14.524483334859518</v>
      </c>
      <c r="D104" s="27">
        <f t="shared" si="13"/>
        <v>42.808886628413156</v>
      </c>
      <c r="E104" s="27">
        <f t="shared" si="13"/>
        <v>10.223695140654087</v>
      </c>
      <c r="F104" s="27">
        <f t="shared" si="13"/>
        <v>5.105180794047226</v>
      </c>
      <c r="G104" s="27">
        <f t="shared" si="13"/>
        <v>2.5790766052875336</v>
      </c>
      <c r="H104" s="27">
        <f t="shared" si="13"/>
        <v>28.063126011181861</v>
      </c>
      <c r="I104" s="27">
        <f t="shared" si="13"/>
        <v>13.973592585563544</v>
      </c>
      <c r="J104" s="84"/>
      <c r="K104" s="84"/>
      <c r="L104" s="84"/>
      <c r="M104" s="84"/>
      <c r="N104" s="84"/>
      <c r="O104" s="84"/>
      <c r="P104" s="84"/>
      <c r="Q104" s="84"/>
      <c r="R104" s="84"/>
      <c r="S104" s="84"/>
      <c r="T104" s="84"/>
      <c r="U104" s="84"/>
      <c r="V104" s="84"/>
      <c r="W104" s="84"/>
      <c r="X104" s="84"/>
      <c r="Y104" s="84"/>
      <c r="Z104" s="84"/>
      <c r="AA104" s="84"/>
      <c r="AB104" s="84"/>
      <c r="AC104" s="84"/>
    </row>
    <row r="105" spans="1:29" ht="24" customHeight="1" x14ac:dyDescent="0.25">
      <c r="A105" s="24" t="s">
        <v>54</v>
      </c>
      <c r="B105" s="31" t="s">
        <v>13</v>
      </c>
      <c r="C105" s="27">
        <f t="shared" si="13"/>
        <v>9.0214119788049487</v>
      </c>
      <c r="D105" s="27">
        <f t="shared" si="13"/>
        <v>1.6111045042983996</v>
      </c>
      <c r="E105" s="27">
        <f t="shared" si="13"/>
        <v>11.363922903985312</v>
      </c>
      <c r="F105" s="27">
        <f t="shared" si="13"/>
        <v>11.771746387910408</v>
      </c>
      <c r="G105" s="27">
        <f t="shared" si="13"/>
        <v>9.6386792502331389</v>
      </c>
      <c r="H105" s="27">
        <f t="shared" si="13"/>
        <v>20.368631105893375</v>
      </c>
      <c r="I105" s="27">
        <f t="shared" si="13"/>
        <v>5.1841409893315094</v>
      </c>
      <c r="J105" s="84"/>
      <c r="K105" s="84"/>
      <c r="L105" s="84"/>
      <c r="M105" s="84"/>
      <c r="N105" s="84"/>
      <c r="O105" s="84"/>
      <c r="P105" s="84"/>
      <c r="Q105" s="84"/>
      <c r="R105" s="84"/>
      <c r="S105" s="84"/>
      <c r="T105" s="84"/>
      <c r="U105" s="84"/>
      <c r="V105" s="84"/>
      <c r="W105" s="84"/>
      <c r="X105" s="84"/>
      <c r="Y105" s="84"/>
      <c r="Z105" s="84"/>
      <c r="AA105" s="84"/>
      <c r="AB105" s="84"/>
      <c r="AC105" s="84"/>
    </row>
    <row r="106" spans="1:29" ht="24" customHeight="1" x14ac:dyDescent="0.25">
      <c r="A106" s="24"/>
      <c r="B106" s="28" t="s">
        <v>91</v>
      </c>
      <c r="C106" s="33">
        <f t="shared" si="13"/>
        <v>14.114654433193685</v>
      </c>
      <c r="D106" s="33">
        <f t="shared" si="13"/>
        <v>11.918775784107872</v>
      </c>
      <c r="E106" s="33">
        <f t="shared" si="13"/>
        <v>10.60488263844559</v>
      </c>
      <c r="F106" s="33">
        <f t="shared" si="13"/>
        <v>8.8149083910307837</v>
      </c>
      <c r="G106" s="33">
        <f t="shared" si="13"/>
        <v>5.927407440241006</v>
      </c>
      <c r="H106" s="33">
        <f t="shared" si="13"/>
        <v>16.776602345720228</v>
      </c>
      <c r="I106" s="33">
        <f t="shared" si="13"/>
        <v>10.711302746465613</v>
      </c>
      <c r="J106" s="84"/>
      <c r="K106" s="84"/>
      <c r="L106" s="84"/>
      <c r="M106" s="84"/>
      <c r="N106" s="84"/>
      <c r="O106" s="84"/>
      <c r="P106" s="84"/>
      <c r="Q106" s="84"/>
      <c r="R106" s="84"/>
      <c r="S106" s="84"/>
      <c r="T106" s="84"/>
      <c r="U106" s="84"/>
      <c r="V106" s="84"/>
      <c r="W106" s="84"/>
      <c r="X106" s="84"/>
      <c r="Y106" s="84"/>
      <c r="Z106" s="84"/>
      <c r="AA106" s="84"/>
      <c r="AB106" s="84"/>
      <c r="AC106" s="84"/>
    </row>
    <row r="107" spans="1:29" ht="24" customHeight="1" x14ac:dyDescent="0.25">
      <c r="A107" s="34">
        <v>12</v>
      </c>
      <c r="B107" s="35" t="s">
        <v>87</v>
      </c>
      <c r="C107" s="33">
        <f t="shared" si="13"/>
        <v>14.113393049763667</v>
      </c>
      <c r="D107" s="33">
        <f t="shared" si="13"/>
        <v>10.947216387749648</v>
      </c>
      <c r="E107" s="33">
        <f t="shared" si="13"/>
        <v>4.4624254164632005</v>
      </c>
      <c r="F107" s="33">
        <f t="shared" si="13"/>
        <v>1.6035754824510251</v>
      </c>
      <c r="G107" s="33">
        <f t="shared" si="13"/>
        <v>14.275677931279596</v>
      </c>
      <c r="H107" s="33">
        <f t="shared" si="13"/>
        <v>12.682107253579655</v>
      </c>
      <c r="I107" s="33">
        <f t="shared" si="13"/>
        <v>11.055852771991459</v>
      </c>
      <c r="J107" s="84"/>
      <c r="K107" s="84"/>
      <c r="L107" s="84"/>
      <c r="M107" s="84"/>
      <c r="N107" s="84"/>
      <c r="O107" s="84"/>
      <c r="P107" s="84"/>
      <c r="Q107" s="84"/>
      <c r="R107" s="84"/>
      <c r="S107" s="84"/>
      <c r="T107" s="84"/>
      <c r="U107" s="84"/>
      <c r="V107" s="84"/>
      <c r="W107" s="84"/>
      <c r="X107" s="84"/>
      <c r="Y107" s="84"/>
      <c r="Z107" s="84"/>
      <c r="AA107" s="84"/>
      <c r="AB107" s="84"/>
      <c r="AC107" s="84"/>
    </row>
    <row r="108" spans="1:29" ht="31.5" x14ac:dyDescent="0.25">
      <c r="A108" s="42">
        <v>13</v>
      </c>
      <c r="B108" s="37" t="s">
        <v>72</v>
      </c>
      <c r="C108" s="33">
        <f t="shared" si="13"/>
        <v>14.242327087256811</v>
      </c>
      <c r="D108" s="33">
        <f t="shared" si="13"/>
        <v>11.857444734403867</v>
      </c>
      <c r="E108" s="33">
        <f t="shared" si="13"/>
        <v>5.3437732445223762</v>
      </c>
      <c r="F108" s="33">
        <f t="shared" si="13"/>
        <v>3.3095509367161213</v>
      </c>
      <c r="G108" s="33">
        <f t="shared" si="13"/>
        <v>17.513728858688047</v>
      </c>
      <c r="H108" s="33">
        <f t="shared" si="13"/>
        <v>12.593573777547707</v>
      </c>
      <c r="I108" s="33">
        <f t="shared" si="13"/>
        <v>11.774663689127628</v>
      </c>
      <c r="J108" s="84"/>
      <c r="K108" s="84"/>
      <c r="L108" s="84"/>
      <c r="M108" s="84"/>
      <c r="N108" s="84"/>
      <c r="O108" s="84"/>
      <c r="P108" s="84"/>
      <c r="Q108" s="84"/>
      <c r="R108" s="84"/>
      <c r="S108" s="84"/>
      <c r="T108" s="84"/>
      <c r="U108" s="84"/>
      <c r="V108" s="84"/>
      <c r="W108" s="84"/>
      <c r="X108" s="84"/>
      <c r="Y108" s="84"/>
      <c r="Z108" s="84"/>
      <c r="AA108" s="84"/>
      <c r="AB108" s="84"/>
      <c r="AC108" s="84"/>
    </row>
    <row r="109" spans="1:29" ht="24" customHeight="1" x14ac:dyDescent="0.25">
      <c r="A109" s="34">
        <v>14</v>
      </c>
      <c r="B109" s="35" t="s">
        <v>73</v>
      </c>
      <c r="C109" s="33">
        <f t="shared" ref="C109:I109" si="14">(D34/C34-1)*100</f>
        <v>13.093234256597919</v>
      </c>
      <c r="D109" s="33">
        <f t="shared" si="14"/>
        <v>10.733262356491036</v>
      </c>
      <c r="E109" s="33">
        <f t="shared" si="14"/>
        <v>4.283606600500911</v>
      </c>
      <c r="F109" s="33">
        <f t="shared" si="14"/>
        <v>2.2732360363887816</v>
      </c>
      <c r="G109" s="33">
        <f t="shared" si="14"/>
        <v>16.330917852161718</v>
      </c>
      <c r="H109" s="33">
        <f t="shared" si="14"/>
        <v>11.461639541269575</v>
      </c>
      <c r="I109" s="33">
        <f t="shared" si="14"/>
        <v>10.649936839551444</v>
      </c>
      <c r="J109" s="84"/>
      <c r="K109" s="84"/>
      <c r="L109" s="84"/>
      <c r="M109" s="84"/>
      <c r="N109" s="84"/>
      <c r="O109" s="84"/>
      <c r="P109" s="84"/>
      <c r="Q109" s="84"/>
      <c r="R109" s="84"/>
      <c r="S109" s="84"/>
      <c r="T109" s="84"/>
      <c r="U109" s="84"/>
      <c r="V109" s="84"/>
      <c r="W109" s="84"/>
      <c r="X109" s="84"/>
      <c r="Y109" s="84"/>
      <c r="Z109" s="84"/>
      <c r="AA109" s="84"/>
      <c r="AB109" s="84"/>
      <c r="AC109" s="84"/>
    </row>
    <row r="110" spans="1:29" ht="5.25" customHeight="1" x14ac:dyDescent="0.25">
      <c r="A110" s="7"/>
      <c r="B110" s="7"/>
      <c r="C110" s="7"/>
      <c r="D110" s="7"/>
      <c r="E110" s="7"/>
      <c r="F110" s="7"/>
      <c r="J110" s="84"/>
      <c r="K110" s="84"/>
      <c r="L110" s="84"/>
      <c r="M110" s="84"/>
      <c r="N110" s="84"/>
      <c r="O110" s="84"/>
      <c r="P110" s="84"/>
      <c r="Q110" s="84"/>
      <c r="R110" s="84"/>
      <c r="S110" s="84"/>
      <c r="T110" s="84"/>
      <c r="U110" s="84"/>
      <c r="V110" s="84"/>
      <c r="W110" s="84"/>
      <c r="X110" s="84"/>
      <c r="Y110" s="84"/>
      <c r="Z110" s="84"/>
      <c r="AA110" s="84"/>
      <c r="AB110" s="84"/>
      <c r="AC110" s="84"/>
    </row>
    <row r="111" spans="1:29" ht="15" customHeight="1" x14ac:dyDescent="0.25">
      <c r="A111" s="149">
        <v>16</v>
      </c>
      <c r="B111" s="149"/>
      <c r="C111" s="149"/>
      <c r="D111" s="149"/>
      <c r="E111" s="149"/>
      <c r="F111" s="149"/>
      <c r="G111" s="149"/>
      <c r="H111" s="149"/>
      <c r="I111" s="149"/>
      <c r="J111" s="84"/>
      <c r="K111" s="84"/>
      <c r="L111" s="84"/>
      <c r="M111" s="84"/>
      <c r="N111" s="84"/>
      <c r="O111" s="84"/>
      <c r="P111" s="84"/>
      <c r="Q111" s="84"/>
      <c r="R111" s="84"/>
      <c r="S111" s="84"/>
      <c r="T111" s="84"/>
      <c r="U111" s="84"/>
      <c r="V111" s="84"/>
      <c r="W111" s="84"/>
      <c r="X111" s="84"/>
      <c r="Y111" s="84"/>
      <c r="Z111" s="84"/>
      <c r="AA111" s="84"/>
      <c r="AB111" s="84"/>
      <c r="AC111" s="84"/>
    </row>
    <row r="112" spans="1:29" ht="29.25" customHeight="1" x14ac:dyDescent="0.25">
      <c r="A112" s="151" t="s">
        <v>68</v>
      </c>
      <c r="B112" s="151"/>
      <c r="C112" s="151"/>
      <c r="D112" s="151"/>
      <c r="E112" s="151"/>
      <c r="F112" s="151"/>
      <c r="G112" s="151"/>
      <c r="H112" s="151"/>
      <c r="I112" s="151"/>
      <c r="J112" s="151"/>
    </row>
    <row r="113" spans="1:10" x14ac:dyDescent="0.25">
      <c r="A113" s="147" t="s">
        <v>15</v>
      </c>
      <c r="B113" s="145" t="s">
        <v>42</v>
      </c>
      <c r="C113" s="145" t="s">
        <v>92</v>
      </c>
      <c r="D113" s="145"/>
      <c r="E113" s="145"/>
      <c r="F113" s="145"/>
      <c r="G113" s="145"/>
      <c r="H113" s="145"/>
      <c r="I113" s="145"/>
      <c r="J113" s="145"/>
    </row>
    <row r="114" spans="1:10" ht="25.5" x14ac:dyDescent="0.25">
      <c r="A114" s="147"/>
      <c r="B114" s="145"/>
      <c r="C114" s="23" t="s">
        <v>23</v>
      </c>
      <c r="D114" s="23" t="s">
        <v>16</v>
      </c>
      <c r="E114" s="23" t="s">
        <v>17</v>
      </c>
      <c r="F114" s="23" t="s">
        <v>18</v>
      </c>
      <c r="G114" s="23" t="s">
        <v>108</v>
      </c>
      <c r="H114" s="23" t="s">
        <v>105</v>
      </c>
      <c r="I114" s="23" t="s">
        <v>106</v>
      </c>
      <c r="J114" s="23" t="s">
        <v>107</v>
      </c>
    </row>
    <row r="115" spans="1:10" ht="25.5" x14ac:dyDescent="0.25">
      <c r="A115" s="24" t="s">
        <v>44</v>
      </c>
      <c r="B115" s="25" t="s">
        <v>74</v>
      </c>
      <c r="C115" s="26">
        <f t="shared" ref="C115:J115" si="15">C116+C117+C118+C119</f>
        <v>3655362.3966614446</v>
      </c>
      <c r="D115" s="26">
        <f t="shared" si="15"/>
        <v>4259737.1835279474</v>
      </c>
      <c r="E115" s="26">
        <f t="shared" si="15"/>
        <v>4050611.4604812837</v>
      </c>
      <c r="F115" s="26">
        <f t="shared" si="15"/>
        <v>4369441.6619647797</v>
      </c>
      <c r="G115" s="26">
        <f t="shared" si="15"/>
        <v>3750189.959707147</v>
      </c>
      <c r="H115" s="26">
        <f t="shared" si="15"/>
        <v>4521581.4074450191</v>
      </c>
      <c r="I115" s="26">
        <f t="shared" si="15"/>
        <v>4164460.2907461533</v>
      </c>
      <c r="J115" s="26">
        <f t="shared" si="15"/>
        <v>4508229.0186632834</v>
      </c>
    </row>
    <row r="116" spans="1:10" ht="18.95" customHeight="1" x14ac:dyDescent="0.25">
      <c r="A116" s="24">
        <v>1.1000000000000001</v>
      </c>
      <c r="B116" s="25" t="s">
        <v>0</v>
      </c>
      <c r="C116" s="26">
        <v>2323278.2105052201</v>
      </c>
      <c r="D116" s="26">
        <v>2907473.7994007329</v>
      </c>
      <c r="E116" s="26">
        <v>2599028.4564268072</v>
      </c>
      <c r="F116" s="26">
        <v>2869312.3529814305</v>
      </c>
      <c r="G116" s="26">
        <v>2156169.7492500097</v>
      </c>
      <c r="H116" s="26">
        <v>2810002.8064556499</v>
      </c>
      <c r="I116" s="26">
        <v>2340677.9273542031</v>
      </c>
      <c r="J116" s="26">
        <v>2519986.6365116057</v>
      </c>
    </row>
    <row r="117" spans="1:10" ht="18.95" customHeight="1" x14ac:dyDescent="0.25">
      <c r="A117" s="24">
        <v>1.2</v>
      </c>
      <c r="B117" s="25" t="s">
        <v>1</v>
      </c>
      <c r="C117" s="26">
        <v>528868.92552253534</v>
      </c>
      <c r="D117" s="26">
        <v>539279.73908196657</v>
      </c>
      <c r="E117" s="26">
        <v>591186.24863566225</v>
      </c>
      <c r="F117" s="26">
        <v>569447.78638643026</v>
      </c>
      <c r="G117" s="26">
        <v>597909.29098984075</v>
      </c>
      <c r="H117" s="26">
        <v>626090.065037166</v>
      </c>
      <c r="I117" s="26">
        <v>672858.99540926283</v>
      </c>
      <c r="J117" s="26">
        <v>751640.53256140859</v>
      </c>
    </row>
    <row r="118" spans="1:10" ht="18.95" customHeight="1" x14ac:dyDescent="0.25">
      <c r="A118" s="24">
        <v>1.3</v>
      </c>
      <c r="B118" s="25" t="s">
        <v>75</v>
      </c>
      <c r="C118" s="26">
        <v>565936.00189778744</v>
      </c>
      <c r="D118" s="26">
        <v>546025.45641785266</v>
      </c>
      <c r="E118" s="26">
        <v>597086.96409376373</v>
      </c>
      <c r="F118" s="26">
        <v>631242.52630097023</v>
      </c>
      <c r="G118" s="26">
        <v>667553.21452801174</v>
      </c>
      <c r="H118" s="26">
        <v>682229.77491531556</v>
      </c>
      <c r="I118" s="26">
        <v>678873.50183929934</v>
      </c>
      <c r="J118" s="26">
        <v>709368.7904308649</v>
      </c>
    </row>
    <row r="119" spans="1:10" ht="18.95" customHeight="1" x14ac:dyDescent="0.25">
      <c r="A119" s="24">
        <v>1.4</v>
      </c>
      <c r="B119" s="25" t="s">
        <v>76</v>
      </c>
      <c r="C119" s="26">
        <v>237279.25873590185</v>
      </c>
      <c r="D119" s="26">
        <v>266958.1886273956</v>
      </c>
      <c r="E119" s="26">
        <v>263309.79132505052</v>
      </c>
      <c r="F119" s="26">
        <v>299438.99629594816</v>
      </c>
      <c r="G119" s="26">
        <v>328557.70493928483</v>
      </c>
      <c r="H119" s="26">
        <v>403258.76103688736</v>
      </c>
      <c r="I119" s="26">
        <v>472049.86614338821</v>
      </c>
      <c r="J119" s="26">
        <v>527233.05915940437</v>
      </c>
    </row>
    <row r="120" spans="1:10" ht="18.95" customHeight="1" x14ac:dyDescent="0.25">
      <c r="A120" s="24" t="s">
        <v>45</v>
      </c>
      <c r="B120" s="25" t="s">
        <v>77</v>
      </c>
      <c r="C120" s="26">
        <v>2254986.3064015568</v>
      </c>
      <c r="D120" s="26">
        <v>2185032.1160641778</v>
      </c>
      <c r="E120" s="26">
        <v>2721217.8846070841</v>
      </c>
      <c r="F120" s="26">
        <v>2510952.1660296032</v>
      </c>
      <c r="G120" s="26">
        <v>3284776.9153733319</v>
      </c>
      <c r="H120" s="26">
        <v>4388702.4304376198</v>
      </c>
      <c r="I120" s="26">
        <v>4408947.1160850655</v>
      </c>
      <c r="J120" s="26">
        <v>4598348.3708467316</v>
      </c>
    </row>
    <row r="121" spans="1:10" ht="18.95" customHeight="1" x14ac:dyDescent="0.25">
      <c r="A121" s="24"/>
      <c r="B121" s="28" t="s">
        <v>89</v>
      </c>
      <c r="C121" s="29">
        <f t="shared" ref="C121:J121" si="16">C115+C120</f>
        <v>5910348.7030630019</v>
      </c>
      <c r="D121" s="29">
        <f t="shared" si="16"/>
        <v>6444769.2995921252</v>
      </c>
      <c r="E121" s="29">
        <f t="shared" si="16"/>
        <v>6771829.3450883683</v>
      </c>
      <c r="F121" s="29">
        <f t="shared" si="16"/>
        <v>6880393.8279943829</v>
      </c>
      <c r="G121" s="29">
        <f t="shared" si="16"/>
        <v>7034966.8750804793</v>
      </c>
      <c r="H121" s="29">
        <f t="shared" si="16"/>
        <v>8910283.837882638</v>
      </c>
      <c r="I121" s="29">
        <f t="shared" si="16"/>
        <v>8573407.4068312198</v>
      </c>
      <c r="J121" s="29">
        <f t="shared" si="16"/>
        <v>9106577.389510015</v>
      </c>
    </row>
    <row r="122" spans="1:10" ht="18.95" customHeight="1" x14ac:dyDescent="0.25">
      <c r="A122" s="24" t="s">
        <v>46</v>
      </c>
      <c r="B122" s="25" t="s">
        <v>2</v>
      </c>
      <c r="C122" s="26">
        <v>3273608.4804288987</v>
      </c>
      <c r="D122" s="26">
        <v>3259701.0587997064</v>
      </c>
      <c r="E122" s="26">
        <v>3798066.0713409809</v>
      </c>
      <c r="F122" s="26">
        <v>3251093.0706474371</v>
      </c>
      <c r="G122" s="26">
        <v>3476763.9574121227</v>
      </c>
      <c r="H122" s="26">
        <v>4675366.5524324644</v>
      </c>
      <c r="I122" s="26">
        <v>5332989.754941484</v>
      </c>
      <c r="J122" s="26">
        <v>6173974.3488129191</v>
      </c>
    </row>
    <row r="123" spans="1:10" ht="25.5" x14ac:dyDescent="0.25">
      <c r="A123" s="24" t="s">
        <v>47</v>
      </c>
      <c r="B123" s="25" t="s">
        <v>57</v>
      </c>
      <c r="C123" s="26">
        <v>581075.24174195807</v>
      </c>
      <c r="D123" s="26">
        <v>699195.98143569229</v>
      </c>
      <c r="E123" s="26">
        <v>722379.70436027204</v>
      </c>
      <c r="F123" s="26">
        <v>599174.07207818772</v>
      </c>
      <c r="G123" s="26">
        <v>753112.96211636881</v>
      </c>
      <c r="H123" s="26">
        <v>824184.68820467917</v>
      </c>
      <c r="I123" s="26">
        <v>871069.49138656538</v>
      </c>
      <c r="J123" s="26">
        <v>906177.8680649749</v>
      </c>
    </row>
    <row r="124" spans="1:10" ht="18.95" customHeight="1" x14ac:dyDescent="0.25">
      <c r="A124" s="24" t="s">
        <v>48</v>
      </c>
      <c r="B124" s="31" t="s">
        <v>3</v>
      </c>
      <c r="C124" s="26">
        <v>1963595.7463652531</v>
      </c>
      <c r="D124" s="26">
        <v>1906551.4802468857</v>
      </c>
      <c r="E124" s="26">
        <v>2012618.5219559143</v>
      </c>
      <c r="F124" s="26">
        <v>2008003.8554395873</v>
      </c>
      <c r="G124" s="26">
        <v>2015148.1237417175</v>
      </c>
      <c r="H124" s="26">
        <v>2045918.064195392</v>
      </c>
      <c r="I124" s="26">
        <v>2169899.4980748682</v>
      </c>
      <c r="J124" s="26">
        <v>2228392.0312302234</v>
      </c>
    </row>
    <row r="125" spans="1:10" ht="18.95" customHeight="1" x14ac:dyDescent="0.25">
      <c r="A125" s="24"/>
      <c r="B125" s="28" t="s">
        <v>90</v>
      </c>
      <c r="C125" s="29">
        <f t="shared" ref="C125:J125" si="17">C122+C123+C124</f>
        <v>5818279.4685361097</v>
      </c>
      <c r="D125" s="29">
        <f t="shared" si="17"/>
        <v>5865448.5204822849</v>
      </c>
      <c r="E125" s="29">
        <f t="shared" si="17"/>
        <v>6533064.2976571675</v>
      </c>
      <c r="F125" s="29">
        <f t="shared" si="17"/>
        <v>5858270.9981652126</v>
      </c>
      <c r="G125" s="29">
        <f t="shared" si="17"/>
        <v>6245025.0432702098</v>
      </c>
      <c r="H125" s="29">
        <f t="shared" si="17"/>
        <v>7545469.3048325358</v>
      </c>
      <c r="I125" s="29">
        <f t="shared" si="17"/>
        <v>8373958.7444029171</v>
      </c>
      <c r="J125" s="29">
        <f t="shared" si="17"/>
        <v>9308544.2481081188</v>
      </c>
    </row>
    <row r="126" spans="1:10" ht="25.5" x14ac:dyDescent="0.25">
      <c r="A126" s="24" t="s">
        <v>49</v>
      </c>
      <c r="B126" s="31" t="s">
        <v>78</v>
      </c>
      <c r="C126" s="26">
        <f t="shared" ref="C126:J126" si="18">C127+C128</f>
        <v>1982273.6601115973</v>
      </c>
      <c r="D126" s="26">
        <f t="shared" si="18"/>
        <v>2212037.0142716533</v>
      </c>
      <c r="E126" s="26">
        <f t="shared" si="18"/>
        <v>2381395.8028625734</v>
      </c>
      <c r="F126" s="26">
        <f t="shared" si="18"/>
        <v>2572856.3099317062</v>
      </c>
      <c r="G126" s="26">
        <f t="shared" si="18"/>
        <v>2922488.3385921814</v>
      </c>
      <c r="H126" s="26">
        <f t="shared" si="18"/>
        <v>2916080.6270482214</v>
      </c>
      <c r="I126" s="26">
        <f t="shared" si="18"/>
        <v>3413144.2920050719</v>
      </c>
      <c r="J126" s="26">
        <f t="shared" si="18"/>
        <v>3652956.5493355524</v>
      </c>
    </row>
    <row r="127" spans="1:10" ht="18.95" customHeight="1" x14ac:dyDescent="0.25">
      <c r="A127" s="24">
        <v>6.1</v>
      </c>
      <c r="B127" s="31" t="s">
        <v>79</v>
      </c>
      <c r="C127" s="26">
        <v>1794250.8671443909</v>
      </c>
      <c r="D127" s="26">
        <v>2018504.7841107936</v>
      </c>
      <c r="E127" s="26">
        <v>2182013.2096098182</v>
      </c>
      <c r="F127" s="26">
        <v>2366271.893194065</v>
      </c>
      <c r="G127" s="26">
        <v>2694656.5893621682</v>
      </c>
      <c r="H127" s="26">
        <v>2669562.5385882617</v>
      </c>
      <c r="I127" s="26">
        <v>3134614.7554399781</v>
      </c>
      <c r="J127" s="26">
        <v>3348293.4480896858</v>
      </c>
    </row>
    <row r="128" spans="1:10" ht="18.95" customHeight="1" x14ac:dyDescent="0.25">
      <c r="A128" s="24">
        <v>6.2</v>
      </c>
      <c r="B128" s="31" t="s">
        <v>80</v>
      </c>
      <c r="C128" s="26">
        <v>188022.79296720622</v>
      </c>
      <c r="D128" s="26">
        <v>193532.23016085979</v>
      </c>
      <c r="E128" s="26">
        <v>199382.59325275541</v>
      </c>
      <c r="F128" s="26">
        <v>206584.41673764103</v>
      </c>
      <c r="G128" s="26">
        <v>227831.74923001317</v>
      </c>
      <c r="H128" s="26">
        <v>246518.08845995978</v>
      </c>
      <c r="I128" s="26">
        <v>278529.53656509385</v>
      </c>
      <c r="J128" s="26">
        <v>304663.10124586656</v>
      </c>
    </row>
    <row r="129" spans="1:10" ht="38.25" x14ac:dyDescent="0.25">
      <c r="A129" s="24" t="s">
        <v>50</v>
      </c>
      <c r="B129" s="31" t="s">
        <v>81</v>
      </c>
      <c r="C129" s="26">
        <f t="shared" ref="C129:J129" si="19">C130+C131+C136+C137</f>
        <v>1074689.7278419635</v>
      </c>
      <c r="D129" s="26">
        <f t="shared" si="19"/>
        <v>1218464.9237486369</v>
      </c>
      <c r="E129" s="26">
        <f t="shared" si="19"/>
        <v>1261675.9675621372</v>
      </c>
      <c r="F129" s="26">
        <f t="shared" si="19"/>
        <v>1451285.7435194487</v>
      </c>
      <c r="G129" s="26">
        <f t="shared" si="19"/>
        <v>1621040.3672346277</v>
      </c>
      <c r="H129" s="26">
        <f t="shared" si="19"/>
        <v>1755228.7223622743</v>
      </c>
      <c r="I129" s="26">
        <f t="shared" si="19"/>
        <v>1972083.4122364728</v>
      </c>
      <c r="J129" s="26">
        <f t="shared" si="19"/>
        <v>2169105.8035076759</v>
      </c>
    </row>
    <row r="130" spans="1:10" ht="18.95" customHeight="1" x14ac:dyDescent="0.25">
      <c r="A130" s="24">
        <v>7.1</v>
      </c>
      <c r="B130" s="31" t="s">
        <v>20</v>
      </c>
      <c r="C130" s="26">
        <v>139536.58886994771</v>
      </c>
      <c r="D130" s="26">
        <v>180851.83772608431</v>
      </c>
      <c r="E130" s="26">
        <v>197142.05652972244</v>
      </c>
      <c r="F130" s="26">
        <v>238713.29396863288</v>
      </c>
      <c r="G130" s="26">
        <v>269756.7546946521</v>
      </c>
      <c r="H130" s="26">
        <v>266365.92350498179</v>
      </c>
      <c r="I130" s="26">
        <v>327205.42745864554</v>
      </c>
      <c r="J130" s="26">
        <v>372691.53638526914</v>
      </c>
    </row>
    <row r="131" spans="1:10" ht="25.5" x14ac:dyDescent="0.25">
      <c r="A131" s="24">
        <v>7.2</v>
      </c>
      <c r="B131" s="31" t="s">
        <v>4</v>
      </c>
      <c r="C131" s="26">
        <f t="shared" ref="C131:J131" si="20">C132+C133+C134+C135</f>
        <v>651717.03155176132</v>
      </c>
      <c r="D131" s="26">
        <f t="shared" si="20"/>
        <v>732897.00729024643</v>
      </c>
      <c r="E131" s="26">
        <f t="shared" si="20"/>
        <v>749876.23952498776</v>
      </c>
      <c r="F131" s="26">
        <f t="shared" si="20"/>
        <v>824723.37620318425</v>
      </c>
      <c r="G131" s="26">
        <f t="shared" si="20"/>
        <v>893264.48257746315</v>
      </c>
      <c r="H131" s="26">
        <f t="shared" si="20"/>
        <v>1028024.387978501</v>
      </c>
      <c r="I131" s="26">
        <f t="shared" si="20"/>
        <v>1171527.4000813912</v>
      </c>
      <c r="J131" s="26">
        <f t="shared" si="20"/>
        <v>1303400.8727386165</v>
      </c>
    </row>
    <row r="132" spans="1:10" ht="18.95" customHeight="1" x14ac:dyDescent="0.25">
      <c r="A132" s="24" t="s">
        <v>5</v>
      </c>
      <c r="B132" s="31" t="s">
        <v>6</v>
      </c>
      <c r="C132" s="26">
        <v>551673.47161479341</v>
      </c>
      <c r="D132" s="26">
        <v>626276.85032021638</v>
      </c>
      <c r="E132" s="26">
        <v>646811.88470459881</v>
      </c>
      <c r="F132" s="26">
        <v>695258.12171776581</v>
      </c>
      <c r="G132" s="26">
        <v>754027.2856225865</v>
      </c>
      <c r="H132" s="26">
        <v>881359.15557769779</v>
      </c>
      <c r="I132" s="26">
        <v>1003857.4221804293</v>
      </c>
      <c r="J132" s="26">
        <v>1118300.3666257695</v>
      </c>
    </row>
    <row r="133" spans="1:10" ht="18.95" customHeight="1" x14ac:dyDescent="0.25">
      <c r="A133" s="24" t="s">
        <v>7</v>
      </c>
      <c r="B133" s="31" t="s">
        <v>8</v>
      </c>
      <c r="C133" s="26">
        <v>28152.068099532604</v>
      </c>
      <c r="D133" s="26">
        <v>25544.306190614756</v>
      </c>
      <c r="E133" s="26">
        <v>22171.572221758943</v>
      </c>
      <c r="F133" s="26">
        <v>27354.717054387285</v>
      </c>
      <c r="G133" s="26">
        <v>24776.784161864587</v>
      </c>
      <c r="H133" s="26">
        <v>21170.506326271512</v>
      </c>
      <c r="I133" s="26">
        <v>24376.242571742707</v>
      </c>
      <c r="J133" s="26">
        <v>26736.459886857352</v>
      </c>
    </row>
    <row r="134" spans="1:10" ht="18.95" customHeight="1" x14ac:dyDescent="0.25">
      <c r="A134" s="24" t="s">
        <v>9</v>
      </c>
      <c r="B134" s="31" t="s">
        <v>10</v>
      </c>
      <c r="C134" s="26">
        <v>910.19608037565285</v>
      </c>
      <c r="D134" s="26">
        <v>3994.5743207623204</v>
      </c>
      <c r="E134" s="26">
        <v>2415.61474862462</v>
      </c>
      <c r="F134" s="26">
        <v>5368.6775530548466</v>
      </c>
      <c r="G134" s="26">
        <v>13013.129654931008</v>
      </c>
      <c r="H134" s="26">
        <v>12976.622777843928</v>
      </c>
      <c r="I134" s="26">
        <v>15057.600029097332</v>
      </c>
      <c r="J134" s="26">
        <v>15812.470500823587</v>
      </c>
    </row>
    <row r="135" spans="1:10" ht="25.5" x14ac:dyDescent="0.25">
      <c r="A135" s="24" t="s">
        <v>11</v>
      </c>
      <c r="B135" s="31" t="s">
        <v>82</v>
      </c>
      <c r="C135" s="26">
        <v>70981.295757059605</v>
      </c>
      <c r="D135" s="26">
        <v>77081.276458653083</v>
      </c>
      <c r="E135" s="26">
        <v>78477.167850005499</v>
      </c>
      <c r="F135" s="26">
        <v>96741.859877976269</v>
      </c>
      <c r="G135" s="26">
        <v>101447.2831380811</v>
      </c>
      <c r="H135" s="26">
        <v>112518.10329668783</v>
      </c>
      <c r="I135" s="26">
        <v>128236.13530012191</v>
      </c>
      <c r="J135" s="26">
        <v>142551.57572516604</v>
      </c>
    </row>
    <row r="136" spans="1:10" ht="18.95" customHeight="1" x14ac:dyDescent="0.25">
      <c r="A136" s="24">
        <v>7.3</v>
      </c>
      <c r="B136" s="31" t="s">
        <v>12</v>
      </c>
      <c r="C136" s="26">
        <v>11922.374089478504</v>
      </c>
      <c r="D136" s="26">
        <v>11980.641477349474</v>
      </c>
      <c r="E136" s="26">
        <v>11722.927276518731</v>
      </c>
      <c r="F136" s="26">
        <v>11210.895571847048</v>
      </c>
      <c r="G136" s="26">
        <v>12846.04565587483</v>
      </c>
      <c r="H136" s="26">
        <v>16683.989805357123</v>
      </c>
      <c r="I136" s="26">
        <v>17567.981301192493</v>
      </c>
      <c r="J136" s="26">
        <v>18695.350549006303</v>
      </c>
    </row>
    <row r="137" spans="1:10" ht="25.5" x14ac:dyDescent="0.25">
      <c r="A137" s="24">
        <v>7.4</v>
      </c>
      <c r="B137" s="31" t="s">
        <v>83</v>
      </c>
      <c r="C137" s="26">
        <v>271513.73333077604</v>
      </c>
      <c r="D137" s="26">
        <v>292735.43725495675</v>
      </c>
      <c r="E137" s="26">
        <v>302934.74423090828</v>
      </c>
      <c r="F137" s="26">
        <v>376638.17777578451</v>
      </c>
      <c r="G137" s="26">
        <v>445173.08430663787</v>
      </c>
      <c r="H137" s="26">
        <v>444154.42107343453</v>
      </c>
      <c r="I137" s="26">
        <v>455782.60339524364</v>
      </c>
      <c r="J137" s="26">
        <v>474318.04383478395</v>
      </c>
    </row>
    <row r="138" spans="1:10" ht="18.95" customHeight="1" x14ac:dyDescent="0.25">
      <c r="A138" s="24" t="s">
        <v>51</v>
      </c>
      <c r="B138" s="31" t="s">
        <v>58</v>
      </c>
      <c r="C138" s="26">
        <v>783728.99269138917</v>
      </c>
      <c r="D138" s="26">
        <v>882746.79741807329</v>
      </c>
      <c r="E138" s="26">
        <v>913890.65712048369</v>
      </c>
      <c r="F138" s="26">
        <v>1000967.722038312</v>
      </c>
      <c r="G138" s="26">
        <v>1080947.4633401574</v>
      </c>
      <c r="H138" s="26">
        <v>1090704.3558056557</v>
      </c>
      <c r="I138" s="26">
        <v>1135058.7684911999</v>
      </c>
      <c r="J138" s="26">
        <v>1176572.7588835489</v>
      </c>
    </row>
    <row r="139" spans="1:10" ht="38.25" x14ac:dyDescent="0.25">
      <c r="A139" s="24" t="s">
        <v>52</v>
      </c>
      <c r="B139" s="31" t="s">
        <v>84</v>
      </c>
      <c r="C139" s="26">
        <v>1520729.134143535</v>
      </c>
      <c r="D139" s="26">
        <v>1557935.0375445003</v>
      </c>
      <c r="E139" s="26">
        <v>1641434.798173575</v>
      </c>
      <c r="F139" s="26">
        <v>1724828.4735636327</v>
      </c>
      <c r="G139" s="26">
        <v>1858864.8231090913</v>
      </c>
      <c r="H139" s="26">
        <v>1967695.2549343482</v>
      </c>
      <c r="I139" s="26">
        <v>2092621.8278931989</v>
      </c>
      <c r="J139" s="26">
        <v>2218172.7475446509</v>
      </c>
    </row>
    <row r="140" spans="1:10" ht="25.5" x14ac:dyDescent="0.25">
      <c r="A140" s="24" t="s">
        <v>88</v>
      </c>
      <c r="B140" s="31" t="s">
        <v>85</v>
      </c>
      <c r="C140" s="26">
        <v>666151</v>
      </c>
      <c r="D140" s="26">
        <v>713663.22823199257</v>
      </c>
      <c r="E140" s="26">
        <v>968442.26821333345</v>
      </c>
      <c r="F140" s="26">
        <v>1054332.2739199188</v>
      </c>
      <c r="G140" s="26">
        <v>1150585.679823976</v>
      </c>
      <c r="H140" s="26">
        <v>1160166.1994587951</v>
      </c>
      <c r="I140" s="26">
        <v>1475956.9050190027</v>
      </c>
      <c r="J140" s="26">
        <v>1609921.8914904466</v>
      </c>
    </row>
    <row r="141" spans="1:10" ht="22.5" customHeight="1" x14ac:dyDescent="0.25">
      <c r="A141" s="24" t="s">
        <v>54</v>
      </c>
      <c r="B141" s="31" t="s">
        <v>13</v>
      </c>
      <c r="C141" s="26">
        <v>1590855.7603873285</v>
      </c>
      <c r="D141" s="26">
        <v>1590586.4868671596</v>
      </c>
      <c r="E141" s="26">
        <v>1507477.494300687</v>
      </c>
      <c r="F141" s="26">
        <v>1567606.0660391529</v>
      </c>
      <c r="G141" s="26">
        <v>1651075.3052826836</v>
      </c>
      <c r="H141" s="26">
        <v>1686057.728720509</v>
      </c>
      <c r="I141" s="26">
        <v>1927595.464237533</v>
      </c>
      <c r="J141" s="26">
        <v>1928242.6283765764</v>
      </c>
    </row>
    <row r="142" spans="1:10" ht="18.95" customHeight="1" x14ac:dyDescent="0.25">
      <c r="A142" s="24"/>
      <c r="B142" s="28" t="s">
        <v>91</v>
      </c>
      <c r="C142" s="29">
        <f t="shared" ref="C142:J142" si="21">C126+C129+C138+C139+C140+C141</f>
        <v>7618428.2751758136</v>
      </c>
      <c r="D142" s="29">
        <f t="shared" si="21"/>
        <v>8175433.4880820159</v>
      </c>
      <c r="E142" s="29">
        <f t="shared" si="21"/>
        <v>8674316.9882327896</v>
      </c>
      <c r="F142" s="29">
        <f t="shared" si="21"/>
        <v>9371876.5890121721</v>
      </c>
      <c r="G142" s="29">
        <f t="shared" si="21"/>
        <v>10285001.977382718</v>
      </c>
      <c r="H142" s="29">
        <f t="shared" si="21"/>
        <v>10575932.888329804</v>
      </c>
      <c r="I142" s="29">
        <f t="shared" si="21"/>
        <v>12016460.66988248</v>
      </c>
      <c r="J142" s="29">
        <f t="shared" si="21"/>
        <v>12754972.379138453</v>
      </c>
    </row>
    <row r="143" spans="1:10" ht="22.5" customHeight="1" x14ac:dyDescent="0.25">
      <c r="A143" s="34">
        <v>12</v>
      </c>
      <c r="B143" s="35" t="s">
        <v>87</v>
      </c>
      <c r="C143" s="29">
        <f t="shared" ref="C143:J143" si="22">C121+C125+C142</f>
        <v>19347056.446774926</v>
      </c>
      <c r="D143" s="29">
        <f t="shared" si="22"/>
        <v>20485651.308156423</v>
      </c>
      <c r="E143" s="29">
        <f t="shared" si="22"/>
        <v>21979210.630978324</v>
      </c>
      <c r="F143" s="29">
        <f t="shared" si="22"/>
        <v>22110541.415171769</v>
      </c>
      <c r="G143" s="29">
        <f t="shared" si="22"/>
        <v>23564993.895733409</v>
      </c>
      <c r="H143" s="29">
        <f t="shared" si="22"/>
        <v>27031686.031044979</v>
      </c>
      <c r="I143" s="29">
        <f t="shared" si="22"/>
        <v>28963826.821116615</v>
      </c>
      <c r="J143" s="29">
        <f t="shared" si="22"/>
        <v>31170094.016756587</v>
      </c>
    </row>
    <row r="144" spans="1:10" ht="22.5" customHeight="1" x14ac:dyDescent="0.25">
      <c r="A144" s="34">
        <v>13</v>
      </c>
      <c r="B144" s="35" t="s">
        <v>72</v>
      </c>
      <c r="C144" s="36">
        <f>'St-1'!C27</f>
        <v>20422594.962690439</v>
      </c>
      <c r="D144" s="36">
        <f>'St-1'!D27</f>
        <v>21630107.225864336</v>
      </c>
      <c r="E144" s="36">
        <f>'St-1'!E27</f>
        <v>23312187.452329915</v>
      </c>
      <c r="F144" s="36">
        <f>'St-1'!F27</f>
        <v>23593073.731508188</v>
      </c>
      <c r="G144" s="36">
        <f>'St-1'!G27</f>
        <v>25323745.427573495</v>
      </c>
      <c r="H144" s="36">
        <f>'St-1'!H27</f>
        <v>29588062.336579844</v>
      </c>
      <c r="I144" s="36">
        <f>'St-1'!I27</f>
        <v>31761353.625088695</v>
      </c>
      <c r="J144" s="36">
        <f>'St-1'!J27</f>
        <v>34348616.144362509</v>
      </c>
    </row>
    <row r="145" spans="1:10" ht="18.95" customHeight="1" x14ac:dyDescent="0.25">
      <c r="A145" s="34">
        <v>14</v>
      </c>
      <c r="B145" s="35" t="s">
        <v>103</v>
      </c>
      <c r="C145" s="49">
        <f>'St-1'!C30</f>
        <v>48369.558435627012</v>
      </c>
      <c r="D145" s="49">
        <f>'St-1'!D30</f>
        <v>50714.185425580494</v>
      </c>
      <c r="E145" s="49">
        <f>'St-1'!E30</f>
        <v>54108.688729760273</v>
      </c>
      <c r="F145" s="49">
        <f>'St-1'!F30</f>
        <v>54209.534790469617</v>
      </c>
      <c r="G145" s="49">
        <f>'St-1'!G30</f>
        <v>57602.405267096183</v>
      </c>
      <c r="H145" s="49">
        <f>'St-1'!H30</f>
        <v>66624.774457509222</v>
      </c>
      <c r="I145" s="49">
        <f>'St-1'!I30</f>
        <v>70799.477553083285</v>
      </c>
      <c r="J145" s="49">
        <f>'St-1'!J30</f>
        <v>75796.315167293724</v>
      </c>
    </row>
    <row r="147" spans="1:10" x14ac:dyDescent="0.25">
      <c r="A147" s="150">
        <v>17</v>
      </c>
      <c r="B147" s="150"/>
      <c r="C147" s="150"/>
      <c r="D147" s="150"/>
      <c r="E147" s="150"/>
      <c r="F147" s="150"/>
      <c r="G147" s="150"/>
      <c r="H147" s="150"/>
      <c r="I147" s="150"/>
      <c r="J147" s="150"/>
    </row>
    <row r="148" spans="1:10" x14ac:dyDescent="0.25">
      <c r="C148" s="15"/>
    </row>
    <row r="149" spans="1:10" x14ac:dyDescent="0.25">
      <c r="C149" s="15"/>
    </row>
    <row r="150" spans="1:10" x14ac:dyDescent="0.25">
      <c r="C150" s="15"/>
    </row>
    <row r="151" spans="1:10" x14ac:dyDescent="0.25">
      <c r="C151" s="15"/>
    </row>
    <row r="152" spans="1:10" ht="15.75" x14ac:dyDescent="0.25">
      <c r="A152" s="151" t="s">
        <v>69</v>
      </c>
      <c r="B152" s="151"/>
      <c r="C152" s="151"/>
      <c r="D152" s="151"/>
      <c r="E152" s="151"/>
      <c r="F152" s="151"/>
      <c r="G152" s="151"/>
      <c r="H152" s="151"/>
      <c r="I152" s="151"/>
      <c r="J152" s="151"/>
    </row>
    <row r="153" spans="1:10" x14ac:dyDescent="0.25">
      <c r="A153" s="145" t="s">
        <v>15</v>
      </c>
      <c r="B153" s="145" t="s">
        <v>42</v>
      </c>
      <c r="C153" s="145" t="s">
        <v>43</v>
      </c>
      <c r="D153" s="145"/>
      <c r="E153" s="145"/>
      <c r="F153" s="145"/>
      <c r="G153" s="145"/>
      <c r="H153" s="145"/>
      <c r="I153" s="145"/>
      <c r="J153" s="145"/>
    </row>
    <row r="154" spans="1:10" ht="25.5" x14ac:dyDescent="0.25">
      <c r="A154" s="145"/>
      <c r="B154" s="145"/>
      <c r="C154" s="23" t="s">
        <v>23</v>
      </c>
      <c r="D154" s="23" t="s">
        <v>16</v>
      </c>
      <c r="E154" s="23" t="s">
        <v>17</v>
      </c>
      <c r="F154" s="23" t="s">
        <v>18</v>
      </c>
      <c r="G154" s="23" t="s">
        <v>108</v>
      </c>
      <c r="H154" s="23" t="s">
        <v>105</v>
      </c>
      <c r="I154" s="23" t="s">
        <v>106</v>
      </c>
      <c r="J154" s="23" t="s">
        <v>107</v>
      </c>
    </row>
    <row r="155" spans="1:10" ht="25.5" x14ac:dyDescent="0.25">
      <c r="A155" s="24" t="s">
        <v>44</v>
      </c>
      <c r="B155" s="25" t="s">
        <v>74</v>
      </c>
      <c r="C155" s="27">
        <f t="shared" ref="C155:J164" si="23">C115/C$143*100</f>
        <v>18.893635870229648</v>
      </c>
      <c r="D155" s="27">
        <f t="shared" si="23"/>
        <v>20.793760078459993</v>
      </c>
      <c r="E155" s="27">
        <f t="shared" si="23"/>
        <v>18.429285421070581</v>
      </c>
      <c r="F155" s="27">
        <f t="shared" si="23"/>
        <v>19.761803114267316</v>
      </c>
      <c r="G155" s="27">
        <f t="shared" si="23"/>
        <v>15.914241167642071</v>
      </c>
      <c r="H155" s="27">
        <f t="shared" si="23"/>
        <v>16.726967760176468</v>
      </c>
      <c r="I155" s="27">
        <f t="shared" si="23"/>
        <v>14.378142489479243</v>
      </c>
      <c r="J155" s="27">
        <f t="shared" si="23"/>
        <v>14.463315433824889</v>
      </c>
    </row>
    <row r="156" spans="1:10" ht="23.25" customHeight="1" x14ac:dyDescent="0.25">
      <c r="A156" s="24">
        <v>1.1000000000000001</v>
      </c>
      <c r="B156" s="25" t="s">
        <v>0</v>
      </c>
      <c r="C156" s="27">
        <f t="shared" si="23"/>
        <v>12.008432481172097</v>
      </c>
      <c r="D156" s="27">
        <f t="shared" si="23"/>
        <v>14.192733028913333</v>
      </c>
      <c r="E156" s="27">
        <f t="shared" si="23"/>
        <v>11.824939940125233</v>
      </c>
      <c r="F156" s="27">
        <f t="shared" si="23"/>
        <v>12.977123893549578</v>
      </c>
      <c r="G156" s="27">
        <f t="shared" si="23"/>
        <v>9.1498846076102645</v>
      </c>
      <c r="H156" s="27">
        <f t="shared" si="23"/>
        <v>10.395218423403026</v>
      </c>
      <c r="I156" s="27">
        <f t="shared" si="23"/>
        <v>8.0813835195551178</v>
      </c>
      <c r="J156" s="27">
        <f t="shared" si="23"/>
        <v>8.0846295656243381</v>
      </c>
    </row>
    <row r="157" spans="1:10" ht="23.25" customHeight="1" x14ac:dyDescent="0.25">
      <c r="A157" s="24">
        <v>1.2</v>
      </c>
      <c r="B157" s="25" t="s">
        <v>1</v>
      </c>
      <c r="C157" s="27">
        <f t="shared" si="23"/>
        <v>2.7335885796244503</v>
      </c>
      <c r="D157" s="27">
        <f t="shared" si="23"/>
        <v>2.6324754383925826</v>
      </c>
      <c r="E157" s="27">
        <f t="shared" si="23"/>
        <v>2.6897519595286199</v>
      </c>
      <c r="F157" s="27">
        <f t="shared" si="23"/>
        <v>2.575458355785389</v>
      </c>
      <c r="G157" s="27">
        <f t="shared" si="23"/>
        <v>2.5372775127181173</v>
      </c>
      <c r="H157" s="27">
        <f t="shared" si="23"/>
        <v>2.3161339781696291</v>
      </c>
      <c r="I157" s="27">
        <f t="shared" si="23"/>
        <v>2.3231011549851641</v>
      </c>
      <c r="J157" s="27">
        <f t="shared" si="23"/>
        <v>2.4114156734892673</v>
      </c>
    </row>
    <row r="158" spans="1:10" ht="23.25" customHeight="1" x14ac:dyDescent="0.25">
      <c r="A158" s="24">
        <v>1.3</v>
      </c>
      <c r="B158" s="25" t="s">
        <v>75</v>
      </c>
      <c r="C158" s="27">
        <f t="shared" si="23"/>
        <v>2.9251788428628203</v>
      </c>
      <c r="D158" s="27">
        <f t="shared" si="23"/>
        <v>2.6654044248056246</v>
      </c>
      <c r="E158" s="27">
        <f t="shared" si="23"/>
        <v>2.716598762888268</v>
      </c>
      <c r="F158" s="27">
        <f t="shared" si="23"/>
        <v>2.8549392547566721</v>
      </c>
      <c r="G158" s="27">
        <f t="shared" si="23"/>
        <v>2.8328172605590041</v>
      </c>
      <c r="H158" s="27">
        <f t="shared" si="23"/>
        <v>2.5238151039923951</v>
      </c>
      <c r="I158" s="27">
        <f t="shared" si="23"/>
        <v>2.3438667342961534</v>
      </c>
      <c r="J158" s="27">
        <f t="shared" si="23"/>
        <v>2.2757993288358982</v>
      </c>
    </row>
    <row r="159" spans="1:10" ht="23.25" customHeight="1" x14ac:dyDescent="0.25">
      <c r="A159" s="24">
        <v>1.4</v>
      </c>
      <c r="B159" s="25" t="s">
        <v>76</v>
      </c>
      <c r="C159" s="27">
        <f t="shared" si="23"/>
        <v>1.2264359665702806</v>
      </c>
      <c r="D159" s="27">
        <f t="shared" si="23"/>
        <v>1.3031471863484536</v>
      </c>
      <c r="E159" s="27">
        <f t="shared" si="23"/>
        <v>1.1979947585284607</v>
      </c>
      <c r="F159" s="27">
        <f t="shared" si="23"/>
        <v>1.3542816101756772</v>
      </c>
      <c r="G159" s="27">
        <f t="shared" si="23"/>
        <v>1.3942617867546838</v>
      </c>
      <c r="H159" s="27">
        <f t="shared" si="23"/>
        <v>1.4918002546114151</v>
      </c>
      <c r="I159" s="27">
        <f t="shared" si="23"/>
        <v>1.6297910806428089</v>
      </c>
      <c r="J159" s="27">
        <f t="shared" si="23"/>
        <v>1.6914708658753854</v>
      </c>
    </row>
    <row r="160" spans="1:10" ht="23.25" customHeight="1" x14ac:dyDescent="0.25">
      <c r="A160" s="24" t="s">
        <v>45</v>
      </c>
      <c r="B160" s="25" t="s">
        <v>77</v>
      </c>
      <c r="C160" s="27">
        <f t="shared" si="23"/>
        <v>11.655449047792764</v>
      </c>
      <c r="D160" s="27">
        <f t="shared" si="23"/>
        <v>10.66615887967497</v>
      </c>
      <c r="E160" s="27">
        <f t="shared" si="23"/>
        <v>12.380871771489817</v>
      </c>
      <c r="F160" s="27">
        <f t="shared" si="23"/>
        <v>11.356357670674869</v>
      </c>
      <c r="G160" s="27">
        <f t="shared" si="23"/>
        <v>13.939222432678253</v>
      </c>
      <c r="H160" s="27">
        <f t="shared" si="23"/>
        <v>16.235400283198551</v>
      </c>
      <c r="I160" s="27">
        <f t="shared" si="23"/>
        <v>15.222253410487321</v>
      </c>
      <c r="J160" s="27">
        <f t="shared" si="23"/>
        <v>14.752436641271363</v>
      </c>
    </row>
    <row r="161" spans="1:10" ht="23.25" customHeight="1" x14ac:dyDescent="0.25">
      <c r="A161" s="24"/>
      <c r="B161" s="28" t="s">
        <v>89</v>
      </c>
      <c r="C161" s="30">
        <f t="shared" si="23"/>
        <v>30.549084918022412</v>
      </c>
      <c r="D161" s="30">
        <f t="shared" si="23"/>
        <v>31.459918958134963</v>
      </c>
      <c r="E161" s="30">
        <f t="shared" si="23"/>
        <v>30.8101571925604</v>
      </c>
      <c r="F161" s="30">
        <f t="shared" si="23"/>
        <v>31.118160784942191</v>
      </c>
      <c r="G161" s="30">
        <f t="shared" si="23"/>
        <v>29.853463600320325</v>
      </c>
      <c r="H161" s="30">
        <f t="shared" si="23"/>
        <v>32.962368043375015</v>
      </c>
      <c r="I161" s="30">
        <f t="shared" si="23"/>
        <v>29.600395899966571</v>
      </c>
      <c r="J161" s="30">
        <f t="shared" si="23"/>
        <v>29.215752075096251</v>
      </c>
    </row>
    <row r="162" spans="1:10" ht="23.25" customHeight="1" x14ac:dyDescent="0.25">
      <c r="A162" s="24" t="s">
        <v>46</v>
      </c>
      <c r="B162" s="25" t="s">
        <v>2</v>
      </c>
      <c r="C162" s="27">
        <f t="shared" si="23"/>
        <v>16.920447249610397</v>
      </c>
      <c r="D162" s="27">
        <f t="shared" si="23"/>
        <v>15.912118242009941</v>
      </c>
      <c r="E162" s="27">
        <f t="shared" si="23"/>
        <v>17.280266043712437</v>
      </c>
      <c r="F162" s="27">
        <f t="shared" si="23"/>
        <v>14.703814843794863</v>
      </c>
      <c r="G162" s="27">
        <f t="shared" si="23"/>
        <v>14.753935319463899</v>
      </c>
      <c r="H162" s="27">
        <f t="shared" si="23"/>
        <v>17.295874726655835</v>
      </c>
      <c r="I162" s="27">
        <f t="shared" si="23"/>
        <v>18.412586803113214</v>
      </c>
      <c r="J162" s="27">
        <f t="shared" si="23"/>
        <v>19.807365179886467</v>
      </c>
    </row>
    <row r="163" spans="1:10" ht="25.5" x14ac:dyDescent="0.25">
      <c r="A163" s="24" t="s">
        <v>47</v>
      </c>
      <c r="B163" s="25" t="s">
        <v>57</v>
      </c>
      <c r="C163" s="27">
        <f t="shared" si="23"/>
        <v>3.003429712114273</v>
      </c>
      <c r="D163" s="27">
        <f t="shared" si="23"/>
        <v>3.4131010575060667</v>
      </c>
      <c r="E163" s="27">
        <f t="shared" si="23"/>
        <v>3.2866499006207395</v>
      </c>
      <c r="F163" s="27">
        <f t="shared" si="23"/>
        <v>2.7099023078062103</v>
      </c>
      <c r="G163" s="27">
        <f t="shared" si="23"/>
        <v>3.1958971237107967</v>
      </c>
      <c r="H163" s="27">
        <f t="shared" si="23"/>
        <v>3.048957757418945</v>
      </c>
      <c r="I163" s="27">
        <f t="shared" si="23"/>
        <v>3.0074392336564308</v>
      </c>
      <c r="J163" s="27">
        <f t="shared" si="23"/>
        <v>2.9072028707318847</v>
      </c>
    </row>
    <row r="164" spans="1:10" ht="23.25" customHeight="1" x14ac:dyDescent="0.25">
      <c r="A164" s="24" t="s">
        <v>48</v>
      </c>
      <c r="B164" s="31" t="s">
        <v>3</v>
      </c>
      <c r="C164" s="27">
        <f t="shared" si="23"/>
        <v>10.149325566745718</v>
      </c>
      <c r="D164" s="27">
        <f t="shared" si="23"/>
        <v>9.3067652649529702</v>
      </c>
      <c r="E164" s="27">
        <f t="shared" si="23"/>
        <v>9.1569190347502936</v>
      </c>
      <c r="F164" s="27">
        <f t="shared" si="23"/>
        <v>9.081658462066148</v>
      </c>
      <c r="G164" s="27">
        <f t="shared" si="23"/>
        <v>8.5514476798000469</v>
      </c>
      <c r="H164" s="27">
        <f t="shared" si="23"/>
        <v>7.5685921397789402</v>
      </c>
      <c r="I164" s="27">
        <f t="shared" si="23"/>
        <v>7.4917569127739112</v>
      </c>
      <c r="J164" s="27">
        <f t="shared" si="23"/>
        <v>7.1491347765337903</v>
      </c>
    </row>
    <row r="165" spans="1:10" ht="23.25" customHeight="1" x14ac:dyDescent="0.25">
      <c r="A165" s="24"/>
      <c r="B165" s="28" t="s">
        <v>90</v>
      </c>
      <c r="C165" s="30">
        <f t="shared" ref="C165:J174" si="24">C125/C$143*100</f>
        <v>30.073202528470382</v>
      </c>
      <c r="D165" s="30">
        <f t="shared" si="24"/>
        <v>28.631984564468983</v>
      </c>
      <c r="E165" s="30">
        <f t="shared" si="24"/>
        <v>29.72383497908347</v>
      </c>
      <c r="F165" s="30">
        <f t="shared" si="24"/>
        <v>26.495375613667221</v>
      </c>
      <c r="G165" s="30">
        <f t="shared" si="24"/>
        <v>26.501280122974748</v>
      </c>
      <c r="H165" s="30">
        <f t="shared" si="24"/>
        <v>27.913424623853722</v>
      </c>
      <c r="I165" s="30">
        <f t="shared" si="24"/>
        <v>28.911782949543557</v>
      </c>
      <c r="J165" s="30">
        <f t="shared" si="24"/>
        <v>29.863702827152146</v>
      </c>
    </row>
    <row r="166" spans="1:10" ht="25.5" x14ac:dyDescent="0.25">
      <c r="A166" s="24" t="s">
        <v>49</v>
      </c>
      <c r="B166" s="31" t="s">
        <v>78</v>
      </c>
      <c r="C166" s="27">
        <f t="shared" si="24"/>
        <v>10.245866938802642</v>
      </c>
      <c r="D166" s="27">
        <f t="shared" si="24"/>
        <v>10.797982358466308</v>
      </c>
      <c r="E166" s="27">
        <f t="shared" si="24"/>
        <v>10.834764918746194</v>
      </c>
      <c r="F166" s="27">
        <f t="shared" si="24"/>
        <v>11.636333374298417</v>
      </c>
      <c r="G166" s="27">
        <f t="shared" si="24"/>
        <v>12.4018209023229</v>
      </c>
      <c r="H166" s="27">
        <f t="shared" si="24"/>
        <v>10.787638712950429</v>
      </c>
      <c r="I166" s="27">
        <f t="shared" si="24"/>
        <v>11.784162062164574</v>
      </c>
      <c r="J166" s="27">
        <f t="shared" si="24"/>
        <v>11.719427433782446</v>
      </c>
    </row>
    <row r="167" spans="1:10" ht="23.25" customHeight="1" x14ac:dyDescent="0.25">
      <c r="A167" s="24">
        <v>6.1</v>
      </c>
      <c r="B167" s="31" t="s">
        <v>79</v>
      </c>
      <c r="C167" s="27">
        <f t="shared" si="24"/>
        <v>9.2740250801484851</v>
      </c>
      <c r="D167" s="27">
        <f t="shared" si="24"/>
        <v>9.8532614547974848</v>
      </c>
      <c r="E167" s="27">
        <f t="shared" si="24"/>
        <v>9.9276231810363882</v>
      </c>
      <c r="F167" s="27">
        <f t="shared" si="24"/>
        <v>10.70200791903893</v>
      </c>
      <c r="G167" s="27">
        <f t="shared" si="24"/>
        <v>11.434998036855221</v>
      </c>
      <c r="H167" s="27">
        <f t="shared" si="24"/>
        <v>9.8756789921367059</v>
      </c>
      <c r="I167" s="27">
        <f t="shared" si="24"/>
        <v>10.822515874023349</v>
      </c>
      <c r="J167" s="27">
        <f t="shared" si="24"/>
        <v>10.742006252177784</v>
      </c>
    </row>
    <row r="168" spans="1:10" ht="23.25" customHeight="1" x14ac:dyDescent="0.25">
      <c r="A168" s="24">
        <v>6.2</v>
      </c>
      <c r="B168" s="31" t="s">
        <v>80</v>
      </c>
      <c r="C168" s="27">
        <f t="shared" si="24"/>
        <v>0.97184185865415629</v>
      </c>
      <c r="D168" s="27">
        <f t="shared" si="24"/>
        <v>0.94472090366882477</v>
      </c>
      <c r="E168" s="27">
        <f t="shared" si="24"/>
        <v>0.90714173770980699</v>
      </c>
      <c r="F168" s="27">
        <f t="shared" si="24"/>
        <v>0.93432545525948696</v>
      </c>
      <c r="G168" s="27">
        <f t="shared" si="24"/>
        <v>0.96682286546767804</v>
      </c>
      <c r="H168" s="27">
        <f t="shared" si="24"/>
        <v>0.91195972081372245</v>
      </c>
      <c r="I168" s="27">
        <f t="shared" si="24"/>
        <v>0.96164618814122549</v>
      </c>
      <c r="J168" s="27">
        <f t="shared" si="24"/>
        <v>0.97742118160466296</v>
      </c>
    </row>
    <row r="169" spans="1:10" ht="38.25" x14ac:dyDescent="0.25">
      <c r="A169" s="24" t="s">
        <v>50</v>
      </c>
      <c r="B169" s="31" t="s">
        <v>81</v>
      </c>
      <c r="C169" s="27">
        <f t="shared" si="24"/>
        <v>5.5547970865671914</v>
      </c>
      <c r="D169" s="27">
        <f t="shared" si="24"/>
        <v>5.9478944819464994</v>
      </c>
      <c r="E169" s="27">
        <f t="shared" si="24"/>
        <v>5.7403151948682076</v>
      </c>
      <c r="F169" s="27">
        <f t="shared" si="24"/>
        <v>6.5637729817127326</v>
      </c>
      <c r="G169" s="27">
        <f t="shared" si="24"/>
        <v>6.879018829400704</v>
      </c>
      <c r="H169" s="27">
        <f t="shared" si="24"/>
        <v>6.4932269498338107</v>
      </c>
      <c r="I169" s="27">
        <f t="shared" si="24"/>
        <v>6.8087805676240576</v>
      </c>
      <c r="J169" s="27">
        <f t="shared" si="24"/>
        <v>6.9589325022298505</v>
      </c>
    </row>
    <row r="170" spans="1:10" ht="23.25" customHeight="1" x14ac:dyDescent="0.25">
      <c r="A170" s="24">
        <v>7.1</v>
      </c>
      <c r="B170" s="31" t="s">
        <v>20</v>
      </c>
      <c r="C170" s="27">
        <f t="shared" si="24"/>
        <v>0.72122903685024331</v>
      </c>
      <c r="D170" s="27">
        <f t="shared" si="24"/>
        <v>0.88282200553749346</v>
      </c>
      <c r="E170" s="27">
        <f t="shared" si="24"/>
        <v>0.89694784694343399</v>
      </c>
      <c r="F170" s="27">
        <f t="shared" si="24"/>
        <v>1.0796356791373414</v>
      </c>
      <c r="G170" s="27">
        <f t="shared" si="24"/>
        <v>1.1447350926048543</v>
      </c>
      <c r="H170" s="27">
        <f t="shared" si="24"/>
        <v>0.98538405336267043</v>
      </c>
      <c r="I170" s="27">
        <f t="shared" si="24"/>
        <v>1.1297037144970441</v>
      </c>
      <c r="J170" s="27">
        <f t="shared" si="24"/>
        <v>1.1956702350173074</v>
      </c>
    </row>
    <row r="171" spans="1:10" ht="25.5" x14ac:dyDescent="0.25">
      <c r="A171" s="24">
        <v>7.2</v>
      </c>
      <c r="B171" s="31" t="s">
        <v>4</v>
      </c>
      <c r="C171" s="27">
        <f t="shared" si="24"/>
        <v>3.3685591053330488</v>
      </c>
      <c r="D171" s="27">
        <f t="shared" si="24"/>
        <v>3.5776114523556362</v>
      </c>
      <c r="E171" s="27">
        <f t="shared" si="24"/>
        <v>3.4117523696146033</v>
      </c>
      <c r="F171" s="27">
        <f t="shared" si="24"/>
        <v>3.7300008205012891</v>
      </c>
      <c r="G171" s="27">
        <f t="shared" si="24"/>
        <v>3.7906416888111067</v>
      </c>
      <c r="H171" s="27">
        <f t="shared" si="24"/>
        <v>3.8030346564318989</v>
      </c>
      <c r="I171" s="27">
        <f t="shared" si="24"/>
        <v>4.0447949344430807</v>
      </c>
      <c r="J171" s="27">
        <f t="shared" si="24"/>
        <v>4.1815750444574444</v>
      </c>
    </row>
    <row r="172" spans="1:10" ht="23.25" customHeight="1" x14ac:dyDescent="0.25">
      <c r="A172" s="24" t="s">
        <v>5</v>
      </c>
      <c r="B172" s="31" t="s">
        <v>6</v>
      </c>
      <c r="C172" s="27">
        <f t="shared" si="24"/>
        <v>2.8514594617144207</v>
      </c>
      <c r="D172" s="27">
        <f t="shared" si="24"/>
        <v>3.0571488350524758</v>
      </c>
      <c r="E172" s="27">
        <f t="shared" si="24"/>
        <v>2.9428349159771821</v>
      </c>
      <c r="F172" s="27">
        <f t="shared" si="24"/>
        <v>3.1444644826322294</v>
      </c>
      <c r="G172" s="27">
        <f t="shared" si="24"/>
        <v>3.1997771311076297</v>
      </c>
      <c r="H172" s="27">
        <f t="shared" si="24"/>
        <v>3.2604668260998837</v>
      </c>
      <c r="I172" s="27">
        <f t="shared" si="24"/>
        <v>3.4659005123195543</v>
      </c>
      <c r="J172" s="27">
        <f t="shared" si="24"/>
        <v>3.5877349809230208</v>
      </c>
    </row>
    <row r="173" spans="1:10" ht="23.25" customHeight="1" x14ac:dyDescent="0.25">
      <c r="A173" s="24" t="s">
        <v>7</v>
      </c>
      <c r="B173" s="31" t="s">
        <v>8</v>
      </c>
      <c r="C173" s="27">
        <f t="shared" si="24"/>
        <v>0.14551085937533115</v>
      </c>
      <c r="D173" s="27">
        <f t="shared" si="24"/>
        <v>0.12469364925900214</v>
      </c>
      <c r="E173" s="27">
        <f t="shared" si="24"/>
        <v>0.1008751979041026</v>
      </c>
      <c r="F173" s="27">
        <f t="shared" si="24"/>
        <v>0.12371798836014516</v>
      </c>
      <c r="G173" s="27">
        <f t="shared" si="24"/>
        <v>0.10514233218770568</v>
      </c>
      <c r="H173" s="27">
        <f t="shared" si="24"/>
        <v>7.8317372811884181E-2</v>
      </c>
      <c r="I173" s="27">
        <f t="shared" si="24"/>
        <v>8.4160987159233938E-2</v>
      </c>
      <c r="J173" s="27">
        <f t="shared" si="24"/>
        <v>8.5776000138094624E-2</v>
      </c>
    </row>
    <row r="174" spans="1:10" ht="23.25" customHeight="1" x14ac:dyDescent="0.25">
      <c r="A174" s="24" t="s">
        <v>9</v>
      </c>
      <c r="B174" s="31" t="s">
        <v>10</v>
      </c>
      <c r="C174" s="27">
        <f t="shared" si="24"/>
        <v>4.7045713795256889E-3</v>
      </c>
      <c r="D174" s="27">
        <f t="shared" si="24"/>
        <v>1.9499376713357747E-2</v>
      </c>
      <c r="E174" s="27">
        <f t="shared" si="24"/>
        <v>1.0990452701790674E-2</v>
      </c>
      <c r="F174" s="27">
        <f t="shared" si="24"/>
        <v>2.4281076850388557E-2</v>
      </c>
      <c r="G174" s="27">
        <f t="shared" si="24"/>
        <v>5.5222291643738201E-2</v>
      </c>
      <c r="H174" s="27">
        <f t="shared" si="24"/>
        <v>4.8005228985497667E-2</v>
      </c>
      <c r="I174" s="27">
        <f t="shared" si="24"/>
        <v>5.1987605512539899E-2</v>
      </c>
      <c r="J174" s="27">
        <f t="shared" si="24"/>
        <v>5.0729620810007932E-2</v>
      </c>
    </row>
    <row r="175" spans="1:10" ht="25.5" x14ac:dyDescent="0.25">
      <c r="A175" s="24" t="s">
        <v>11</v>
      </c>
      <c r="B175" s="31" t="s">
        <v>82</v>
      </c>
      <c r="C175" s="27">
        <f t="shared" ref="C175:J183" si="25">C135/C$143*100</f>
        <v>0.36688421286377076</v>
      </c>
      <c r="D175" s="27">
        <f t="shared" si="25"/>
        <v>0.37626959133080112</v>
      </c>
      <c r="E175" s="27">
        <f t="shared" si="25"/>
        <v>0.3570518030315285</v>
      </c>
      <c r="F175" s="27">
        <f t="shared" si="25"/>
        <v>0.43753727265852538</v>
      </c>
      <c r="G175" s="27">
        <f t="shared" si="25"/>
        <v>0.43049993387203367</v>
      </c>
      <c r="H175" s="27">
        <f t="shared" si="25"/>
        <v>0.41624522853463375</v>
      </c>
      <c r="I175" s="27">
        <f t="shared" si="25"/>
        <v>0.44274582945175245</v>
      </c>
      <c r="J175" s="27">
        <f t="shared" si="25"/>
        <v>0.45733444258632139</v>
      </c>
    </row>
    <row r="176" spans="1:10" ht="23.25" customHeight="1" x14ac:dyDescent="0.25">
      <c r="A176" s="24">
        <v>7.3</v>
      </c>
      <c r="B176" s="31" t="s">
        <v>12</v>
      </c>
      <c r="C176" s="27">
        <f t="shared" si="25"/>
        <v>6.1623710678044327E-2</v>
      </c>
      <c r="D176" s="27">
        <f t="shared" si="25"/>
        <v>5.8483087977678046E-2</v>
      </c>
      <c r="E176" s="27">
        <f t="shared" si="25"/>
        <v>5.3336434475931532E-2</v>
      </c>
      <c r="F176" s="27">
        <f t="shared" si="25"/>
        <v>5.0703849179171964E-2</v>
      </c>
      <c r="G176" s="27">
        <f t="shared" si="25"/>
        <v>5.451325687888546E-2</v>
      </c>
      <c r="H176" s="27">
        <f t="shared" si="25"/>
        <v>6.1720122770722197E-2</v>
      </c>
      <c r="I176" s="27">
        <f t="shared" si="25"/>
        <v>6.0654903820872977E-2</v>
      </c>
      <c r="J176" s="27">
        <f t="shared" si="25"/>
        <v>5.997848623413185E-2</v>
      </c>
    </row>
    <row r="177" spans="1:10" ht="25.5" x14ac:dyDescent="0.25">
      <c r="A177" s="24">
        <v>7.4</v>
      </c>
      <c r="B177" s="31" t="s">
        <v>83</v>
      </c>
      <c r="C177" s="27">
        <f t="shared" si="25"/>
        <v>1.4033852337058552</v>
      </c>
      <c r="D177" s="27">
        <f t="shared" si="25"/>
        <v>1.4289779360756925</v>
      </c>
      <c r="E177" s="27">
        <f t="shared" si="25"/>
        <v>1.3782785438342389</v>
      </c>
      <c r="F177" s="27">
        <f t="shared" si="25"/>
        <v>1.7034326328949307</v>
      </c>
      <c r="G177" s="27">
        <f t="shared" si="25"/>
        <v>1.8891287911058585</v>
      </c>
      <c r="H177" s="27">
        <f t="shared" si="25"/>
        <v>1.6430881172685201</v>
      </c>
      <c r="I177" s="27">
        <f t="shared" si="25"/>
        <v>1.5736270148630598</v>
      </c>
      <c r="J177" s="27">
        <f t="shared" si="25"/>
        <v>1.5217087365209663</v>
      </c>
    </row>
    <row r="178" spans="1:10" ht="23.25" customHeight="1" x14ac:dyDescent="0.25">
      <c r="A178" s="24" t="s">
        <v>51</v>
      </c>
      <c r="B178" s="31" t="s">
        <v>58</v>
      </c>
      <c r="C178" s="27">
        <f t="shared" si="25"/>
        <v>4.0508952607208295</v>
      </c>
      <c r="D178" s="27">
        <f t="shared" si="25"/>
        <v>4.3090980322729848</v>
      </c>
      <c r="E178" s="27">
        <f t="shared" si="25"/>
        <v>4.1579776110449203</v>
      </c>
      <c r="F178" s="27">
        <f t="shared" si="25"/>
        <v>4.527106339202847</v>
      </c>
      <c r="G178" s="27">
        <f t="shared" si="25"/>
        <v>4.5870899357027621</v>
      </c>
      <c r="H178" s="27">
        <f t="shared" si="25"/>
        <v>4.0349105658929991</v>
      </c>
      <c r="I178" s="27">
        <f t="shared" si="25"/>
        <v>3.9188839772500788</v>
      </c>
      <c r="J178" s="27">
        <f t="shared" si="25"/>
        <v>3.7746846648939867</v>
      </c>
    </row>
    <row r="179" spans="1:10" ht="38.25" x14ac:dyDescent="0.25">
      <c r="A179" s="24" t="s">
        <v>52</v>
      </c>
      <c r="B179" s="31" t="s">
        <v>84</v>
      </c>
      <c r="C179" s="27">
        <f t="shared" si="25"/>
        <v>7.8602610083201281</v>
      </c>
      <c r="D179" s="27">
        <f t="shared" si="25"/>
        <v>7.6050061289689328</v>
      </c>
      <c r="E179" s="27">
        <f t="shared" si="25"/>
        <v>7.4681244278175987</v>
      </c>
      <c r="F179" s="27">
        <f t="shared" si="25"/>
        <v>7.8009327821348302</v>
      </c>
      <c r="G179" s="27">
        <f t="shared" si="25"/>
        <v>7.8882465717321937</v>
      </c>
      <c r="H179" s="27">
        <f t="shared" si="25"/>
        <v>7.2792176288024226</v>
      </c>
      <c r="I179" s="27">
        <f t="shared" si="25"/>
        <v>7.2249493853744973</v>
      </c>
      <c r="J179" s="27">
        <f t="shared" si="25"/>
        <v>7.1163492363936847</v>
      </c>
    </row>
    <row r="180" spans="1:10" ht="25.5" x14ac:dyDescent="0.25">
      <c r="A180" s="24" t="s">
        <v>88</v>
      </c>
      <c r="B180" s="31" t="s">
        <v>85</v>
      </c>
      <c r="C180" s="27">
        <f t="shared" si="25"/>
        <v>3.4431646066295762</v>
      </c>
      <c r="D180" s="27">
        <f t="shared" si="25"/>
        <v>3.4837224235474777</v>
      </c>
      <c r="E180" s="27">
        <f t="shared" si="25"/>
        <v>4.4061740181350038</v>
      </c>
      <c r="F180" s="27">
        <f t="shared" si="25"/>
        <v>4.7684597772737449</v>
      </c>
      <c r="G180" s="27">
        <f t="shared" si="25"/>
        <v>4.882605465186634</v>
      </c>
      <c r="H180" s="27">
        <f t="shared" si="25"/>
        <v>4.2918750910556724</v>
      </c>
      <c r="I180" s="27">
        <f t="shared" si="25"/>
        <v>5.0958628986930998</v>
      </c>
      <c r="J180" s="27">
        <f t="shared" si="25"/>
        <v>5.1649568032261186</v>
      </c>
    </row>
    <row r="181" spans="1:10" ht="23.25" customHeight="1" x14ac:dyDescent="0.25">
      <c r="A181" s="24" t="s">
        <v>54</v>
      </c>
      <c r="B181" s="31" t="s">
        <v>13</v>
      </c>
      <c r="C181" s="27">
        <f t="shared" si="25"/>
        <v>8.2227276524668316</v>
      </c>
      <c r="D181" s="27">
        <f t="shared" si="25"/>
        <v>7.7643930521938689</v>
      </c>
      <c r="E181" s="27">
        <f t="shared" si="25"/>
        <v>6.858651657744212</v>
      </c>
      <c r="F181" s="27">
        <f t="shared" si="25"/>
        <v>7.0898583467680076</v>
      </c>
      <c r="G181" s="27">
        <f t="shared" si="25"/>
        <v>7.0064745723597293</v>
      </c>
      <c r="H181" s="27">
        <f t="shared" si="25"/>
        <v>6.2373383842359242</v>
      </c>
      <c r="I181" s="27">
        <f t="shared" si="25"/>
        <v>6.6551822593835697</v>
      </c>
      <c r="J181" s="27">
        <f t="shared" si="25"/>
        <v>6.1861944572255103</v>
      </c>
    </row>
    <row r="182" spans="1:10" ht="23.25" customHeight="1" x14ac:dyDescent="0.25">
      <c r="A182" s="24"/>
      <c r="B182" s="28" t="s">
        <v>91</v>
      </c>
      <c r="C182" s="30">
        <f t="shared" si="25"/>
        <v>39.377712553507202</v>
      </c>
      <c r="D182" s="30">
        <f t="shared" si="25"/>
        <v>39.908096477396072</v>
      </c>
      <c r="E182" s="30">
        <f t="shared" si="25"/>
        <v>39.466007828356133</v>
      </c>
      <c r="F182" s="30">
        <f t="shared" si="25"/>
        <v>42.386463601390581</v>
      </c>
      <c r="G182" s="30">
        <f t="shared" si="25"/>
        <v>43.645256276704927</v>
      </c>
      <c r="H182" s="30">
        <f t="shared" si="25"/>
        <v>39.124207332771263</v>
      </c>
      <c r="I182" s="30">
        <f t="shared" si="25"/>
        <v>41.487821150489879</v>
      </c>
      <c r="J182" s="30">
        <f t="shared" si="25"/>
        <v>40.920545097751607</v>
      </c>
    </row>
    <row r="183" spans="1:10" ht="23.25" customHeight="1" x14ac:dyDescent="0.25">
      <c r="A183" s="34">
        <v>12</v>
      </c>
      <c r="B183" s="35" t="s">
        <v>87</v>
      </c>
      <c r="C183" s="48">
        <f t="shared" si="25"/>
        <v>100</v>
      </c>
      <c r="D183" s="48">
        <f t="shared" si="25"/>
        <v>100</v>
      </c>
      <c r="E183" s="48">
        <f t="shared" si="25"/>
        <v>100</v>
      </c>
      <c r="F183" s="48">
        <f t="shared" si="25"/>
        <v>100</v>
      </c>
      <c r="G183" s="48">
        <f t="shared" si="25"/>
        <v>100</v>
      </c>
      <c r="H183" s="48">
        <f t="shared" si="25"/>
        <v>100</v>
      </c>
      <c r="I183" s="48">
        <f t="shared" si="25"/>
        <v>100</v>
      </c>
      <c r="J183" s="48">
        <f t="shared" si="25"/>
        <v>100</v>
      </c>
    </row>
    <row r="187" spans="1:10" x14ac:dyDescent="0.25">
      <c r="A187" s="150">
        <v>18</v>
      </c>
      <c r="B187" s="150"/>
      <c r="C187" s="150"/>
      <c r="D187" s="150"/>
      <c r="E187" s="150"/>
      <c r="F187" s="150"/>
      <c r="G187" s="150"/>
      <c r="H187" s="150"/>
      <c r="I187" s="150"/>
      <c r="J187" s="150"/>
    </row>
    <row r="189" spans="1:10" ht="15.75" x14ac:dyDescent="0.25">
      <c r="A189" s="151" t="s">
        <v>70</v>
      </c>
      <c r="B189" s="151"/>
      <c r="C189" s="151"/>
      <c r="D189" s="151"/>
      <c r="E189" s="151"/>
      <c r="F189" s="151"/>
      <c r="G189" s="151"/>
      <c r="H189" s="151"/>
      <c r="I189" s="151"/>
    </row>
    <row r="190" spans="1:10" x14ac:dyDescent="0.25">
      <c r="A190" s="145" t="s">
        <v>15</v>
      </c>
      <c r="B190" s="145" t="s">
        <v>42</v>
      </c>
      <c r="C190" s="145" t="s">
        <v>55</v>
      </c>
      <c r="D190" s="145"/>
      <c r="E190" s="145"/>
      <c r="F190" s="145"/>
      <c r="G190" s="145"/>
      <c r="H190" s="145"/>
      <c r="I190" s="145"/>
    </row>
    <row r="191" spans="1:10" ht="25.5" x14ac:dyDescent="0.25">
      <c r="A191" s="145"/>
      <c r="B191" s="145"/>
      <c r="C191" s="23" t="s">
        <v>16</v>
      </c>
      <c r="D191" s="23" t="s">
        <v>17</v>
      </c>
      <c r="E191" s="23" t="s">
        <v>18</v>
      </c>
      <c r="F191" s="23" t="s">
        <v>108</v>
      </c>
      <c r="G191" s="23" t="s">
        <v>105</v>
      </c>
      <c r="H191" s="23" t="s">
        <v>106</v>
      </c>
      <c r="I191" s="23" t="s">
        <v>107</v>
      </c>
    </row>
    <row r="192" spans="1:10" ht="25.5" x14ac:dyDescent="0.25">
      <c r="A192" s="24" t="s">
        <v>44</v>
      </c>
      <c r="B192" s="25" t="s">
        <v>74</v>
      </c>
      <c r="C192" s="27">
        <f t="shared" ref="C192:I201" si="26">(D115/C115-1)*100</f>
        <v>16.533922530321398</v>
      </c>
      <c r="D192" s="27">
        <f t="shared" si="26"/>
        <v>-4.9093574095447901</v>
      </c>
      <c r="E192" s="27">
        <f t="shared" si="26"/>
        <v>7.8711622823881777</v>
      </c>
      <c r="F192" s="27">
        <f t="shared" si="26"/>
        <v>-14.172330246404474</v>
      </c>
      <c r="G192" s="27">
        <f t="shared" si="26"/>
        <v>20.569396644593184</v>
      </c>
      <c r="H192" s="27">
        <f t="shared" si="26"/>
        <v>-7.8981463456755936</v>
      </c>
      <c r="I192" s="27">
        <f t="shared" si="26"/>
        <v>8.2548206470120178</v>
      </c>
    </row>
    <row r="193" spans="1:9" ht="23.25" customHeight="1" x14ac:dyDescent="0.25">
      <c r="A193" s="24">
        <v>1.1000000000000001</v>
      </c>
      <c r="B193" s="25" t="s">
        <v>0</v>
      </c>
      <c r="C193" s="27">
        <f t="shared" si="26"/>
        <v>25.145313473605626</v>
      </c>
      <c r="D193" s="27">
        <f t="shared" si="26"/>
        <v>-10.608705847581501</v>
      </c>
      <c r="E193" s="27">
        <f t="shared" si="26"/>
        <v>10.399420440598583</v>
      </c>
      <c r="F193" s="27">
        <f t="shared" si="26"/>
        <v>-24.854129352296283</v>
      </c>
      <c r="G193" s="27">
        <f t="shared" si="26"/>
        <v>30.323821092150371</v>
      </c>
      <c r="H193" s="27">
        <f t="shared" si="26"/>
        <v>-16.701936312064468</v>
      </c>
      <c r="I193" s="27">
        <f t="shared" si="26"/>
        <v>7.6605459923350105</v>
      </c>
    </row>
    <row r="194" spans="1:9" ht="23.25" customHeight="1" x14ac:dyDescent="0.25">
      <c r="A194" s="24">
        <v>1.2</v>
      </c>
      <c r="B194" s="25" t="s">
        <v>1</v>
      </c>
      <c r="C194" s="27">
        <f t="shared" si="26"/>
        <v>1.9685054381187284</v>
      </c>
      <c r="D194" s="27">
        <f t="shared" si="26"/>
        <v>9.6251547744140797</v>
      </c>
      <c r="E194" s="27">
        <f t="shared" si="26"/>
        <v>-3.6770919992472617</v>
      </c>
      <c r="F194" s="27">
        <f t="shared" si="26"/>
        <v>4.9980885489115501</v>
      </c>
      <c r="G194" s="27">
        <f t="shared" si="26"/>
        <v>4.713218956787224</v>
      </c>
      <c r="H194" s="27">
        <f t="shared" si="26"/>
        <v>7.4700004015110011</v>
      </c>
      <c r="I194" s="27">
        <f t="shared" si="26"/>
        <v>11.708476469758322</v>
      </c>
    </row>
    <row r="195" spans="1:9" ht="23.25" customHeight="1" x14ac:dyDescent="0.25">
      <c r="A195" s="24">
        <v>1.3</v>
      </c>
      <c r="B195" s="25" t="s">
        <v>75</v>
      </c>
      <c r="C195" s="27">
        <f t="shared" si="26"/>
        <v>-3.5181620206467756</v>
      </c>
      <c r="D195" s="27">
        <f t="shared" si="26"/>
        <v>9.3514884838694421</v>
      </c>
      <c r="E195" s="27">
        <f t="shared" si="26"/>
        <v>5.7203664225104145</v>
      </c>
      <c r="F195" s="27">
        <f t="shared" si="26"/>
        <v>5.7522563379592384</v>
      </c>
      <c r="G195" s="27">
        <f t="shared" si="26"/>
        <v>2.1985603646116569</v>
      </c>
      <c r="H195" s="27">
        <f t="shared" si="26"/>
        <v>-0.49195640522033957</v>
      </c>
      <c r="I195" s="27">
        <f t="shared" si="26"/>
        <v>4.4920428487698283</v>
      </c>
    </row>
    <row r="196" spans="1:9" ht="23.25" customHeight="1" x14ac:dyDescent="0.25">
      <c r="A196" s="24">
        <v>1.4</v>
      </c>
      <c r="B196" s="25" t="s">
        <v>76</v>
      </c>
      <c r="C196" s="27">
        <f t="shared" si="26"/>
        <v>12.508016945774081</v>
      </c>
      <c r="D196" s="27">
        <f t="shared" si="26"/>
        <v>-1.3666549511381687</v>
      </c>
      <c r="E196" s="27">
        <f t="shared" si="26"/>
        <v>13.721177928509643</v>
      </c>
      <c r="F196" s="27">
        <f t="shared" si="26"/>
        <v>9.7244210017847657</v>
      </c>
      <c r="G196" s="27">
        <f t="shared" si="26"/>
        <v>22.736053659556333</v>
      </c>
      <c r="H196" s="27">
        <f t="shared" si="26"/>
        <v>17.058799895536136</v>
      </c>
      <c r="I196" s="27">
        <f t="shared" si="26"/>
        <v>11.690119407692801</v>
      </c>
    </row>
    <row r="197" spans="1:9" ht="23.25" customHeight="1" x14ac:dyDescent="0.25">
      <c r="A197" s="24" t="s">
        <v>45</v>
      </c>
      <c r="B197" s="25" t="s">
        <v>77</v>
      </c>
      <c r="C197" s="27">
        <f t="shared" si="26"/>
        <v>-3.1022002279477268</v>
      </c>
      <c r="D197" s="27">
        <f t="shared" si="26"/>
        <v>24.539033756113348</v>
      </c>
      <c r="E197" s="27">
        <f t="shared" si="26"/>
        <v>-7.7268975691684112</v>
      </c>
      <c r="F197" s="27">
        <f t="shared" si="26"/>
        <v>30.817980518016984</v>
      </c>
      <c r="G197" s="27">
        <f t="shared" si="26"/>
        <v>33.607320786313451</v>
      </c>
      <c r="H197" s="27">
        <f t="shared" si="26"/>
        <v>0.46129091612681083</v>
      </c>
      <c r="I197" s="27">
        <f t="shared" si="26"/>
        <v>4.295838661132434</v>
      </c>
    </row>
    <row r="198" spans="1:9" ht="23.25" customHeight="1" x14ac:dyDescent="0.25">
      <c r="A198" s="24"/>
      <c r="B198" s="28" t="s">
        <v>89</v>
      </c>
      <c r="C198" s="30">
        <f t="shared" si="26"/>
        <v>9.0421161826232499</v>
      </c>
      <c r="D198" s="30">
        <f t="shared" si="26"/>
        <v>5.074813857447813</v>
      </c>
      <c r="E198" s="30">
        <f t="shared" si="26"/>
        <v>1.6031780686375008</v>
      </c>
      <c r="F198" s="30">
        <f t="shared" si="26"/>
        <v>2.2465726664828711</v>
      </c>
      <c r="G198" s="30">
        <f t="shared" si="26"/>
        <v>26.65708305528738</v>
      </c>
      <c r="H198" s="30">
        <f t="shared" si="26"/>
        <v>-3.7807598184377289</v>
      </c>
      <c r="I198" s="30">
        <f t="shared" si="26"/>
        <v>6.2188807480905384</v>
      </c>
    </row>
    <row r="199" spans="1:9" ht="23.25" customHeight="1" x14ac:dyDescent="0.25">
      <c r="A199" s="24" t="s">
        <v>46</v>
      </c>
      <c r="B199" s="25" t="s">
        <v>2</v>
      </c>
      <c r="C199" s="27">
        <f t="shared" si="26"/>
        <v>-0.4248346041482054</v>
      </c>
      <c r="D199" s="27">
        <f t="shared" si="26"/>
        <v>16.515778681236259</v>
      </c>
      <c r="E199" s="27">
        <f t="shared" si="26"/>
        <v>-14.401355595702537</v>
      </c>
      <c r="F199" s="27">
        <f t="shared" si="26"/>
        <v>6.9413850006989852</v>
      </c>
      <c r="G199" s="27">
        <f t="shared" si="26"/>
        <v>34.474661199390241</v>
      </c>
      <c r="H199" s="27">
        <f t="shared" si="26"/>
        <v>14.065703622037429</v>
      </c>
      <c r="I199" s="27">
        <f t="shared" si="26"/>
        <v>15.769477019755929</v>
      </c>
    </row>
    <row r="200" spans="1:9" ht="25.5" x14ac:dyDescent="0.25">
      <c r="A200" s="24" t="s">
        <v>47</v>
      </c>
      <c r="B200" s="25" t="s">
        <v>57</v>
      </c>
      <c r="C200" s="27">
        <f t="shared" si="26"/>
        <v>20.327959480708515</v>
      </c>
      <c r="D200" s="27">
        <f t="shared" si="26"/>
        <v>3.3157689031586779</v>
      </c>
      <c r="E200" s="27">
        <f t="shared" si="26"/>
        <v>-17.055522398873769</v>
      </c>
      <c r="F200" s="27">
        <f t="shared" si="26"/>
        <v>25.691847696989999</v>
      </c>
      <c r="G200" s="27">
        <f t="shared" si="26"/>
        <v>9.4370605292182663</v>
      </c>
      <c r="H200" s="27">
        <f t="shared" si="26"/>
        <v>5.6886282714151637</v>
      </c>
      <c r="I200" s="27">
        <f t="shared" si="26"/>
        <v>4.0304909109518006</v>
      </c>
    </row>
    <row r="201" spans="1:9" ht="23.25" customHeight="1" x14ac:dyDescent="0.25">
      <c r="A201" s="24" t="s">
        <v>48</v>
      </c>
      <c r="B201" s="31" t="s">
        <v>3</v>
      </c>
      <c r="C201" s="27">
        <f t="shared" si="26"/>
        <v>-2.9050921618647974</v>
      </c>
      <c r="D201" s="27">
        <f t="shared" si="26"/>
        <v>5.5632928251847513</v>
      </c>
      <c r="E201" s="27">
        <f t="shared" si="26"/>
        <v>-0.22928669621118392</v>
      </c>
      <c r="F201" s="27">
        <f t="shared" si="26"/>
        <v>0.35578957096007446</v>
      </c>
      <c r="G201" s="27">
        <f t="shared" si="26"/>
        <v>1.5269319456547414</v>
      </c>
      <c r="H201" s="27">
        <f t="shared" si="26"/>
        <v>6.0599413069963415</v>
      </c>
      <c r="I201" s="27">
        <f t="shared" si="26"/>
        <v>2.6956332865761601</v>
      </c>
    </row>
    <row r="202" spans="1:9" ht="23.25" customHeight="1" x14ac:dyDescent="0.25">
      <c r="A202" s="24"/>
      <c r="B202" s="28" t="s">
        <v>90</v>
      </c>
      <c r="C202" s="30">
        <f t="shared" ref="C202:I211" si="27">(D125/C125-1)*100</f>
        <v>0.81070447374098631</v>
      </c>
      <c r="D202" s="30">
        <f t="shared" si="27"/>
        <v>11.382177762596534</v>
      </c>
      <c r="E202" s="30">
        <f t="shared" si="27"/>
        <v>-10.328894202586426</v>
      </c>
      <c r="F202" s="30">
        <f t="shared" si="27"/>
        <v>6.6018462653251619</v>
      </c>
      <c r="G202" s="30">
        <f t="shared" si="27"/>
        <v>20.823683693049656</v>
      </c>
      <c r="H202" s="30">
        <f t="shared" si="27"/>
        <v>10.97995904694451</v>
      </c>
      <c r="I202" s="30">
        <f t="shared" si="27"/>
        <v>11.160617483694569</v>
      </c>
    </row>
    <row r="203" spans="1:9" ht="25.5" x14ac:dyDescent="0.25">
      <c r="A203" s="24" t="s">
        <v>49</v>
      </c>
      <c r="B203" s="31" t="s">
        <v>78</v>
      </c>
      <c r="C203" s="27">
        <f t="shared" si="27"/>
        <v>11.590899822939726</v>
      </c>
      <c r="D203" s="27">
        <f t="shared" si="27"/>
        <v>7.6562366496694567</v>
      </c>
      <c r="E203" s="27">
        <f t="shared" si="27"/>
        <v>8.0398439788541776</v>
      </c>
      <c r="F203" s="27">
        <f t="shared" si="27"/>
        <v>13.589255929716337</v>
      </c>
      <c r="G203" s="27">
        <f t="shared" si="27"/>
        <v>-0.21925533318113422</v>
      </c>
      <c r="H203" s="27">
        <f t="shared" si="27"/>
        <v>17.045607736161905</v>
      </c>
      <c r="I203" s="27">
        <f t="shared" si="27"/>
        <v>7.0261388565439509</v>
      </c>
    </row>
    <row r="204" spans="1:9" ht="23.25" customHeight="1" x14ac:dyDescent="0.25">
      <c r="A204" s="24">
        <v>6.1</v>
      </c>
      <c r="B204" s="31" t="s">
        <v>79</v>
      </c>
      <c r="C204" s="27">
        <f t="shared" si="27"/>
        <v>12.498470591423484</v>
      </c>
      <c r="D204" s="27">
        <f t="shared" si="27"/>
        <v>8.100472527294734</v>
      </c>
      <c r="E204" s="27">
        <f t="shared" si="27"/>
        <v>8.444434835350755</v>
      </c>
      <c r="F204" s="27">
        <f t="shared" si="27"/>
        <v>13.877724580704864</v>
      </c>
      <c r="G204" s="27">
        <f t="shared" si="27"/>
        <v>-0.93125227433327185</v>
      </c>
      <c r="H204" s="27">
        <f t="shared" si="27"/>
        <v>17.420540261913064</v>
      </c>
      <c r="I204" s="27">
        <f t="shared" si="27"/>
        <v>6.8167449374401778</v>
      </c>
    </row>
    <row r="205" spans="1:9" ht="23.25" customHeight="1" x14ac:dyDescent="0.25">
      <c r="A205" s="24">
        <v>6.2</v>
      </c>
      <c r="B205" s="31" t="s">
        <v>80</v>
      </c>
      <c r="C205" s="27">
        <f t="shared" si="27"/>
        <v>2.9301964441164952</v>
      </c>
      <c r="D205" s="27">
        <f t="shared" si="27"/>
        <v>3.0229399449553718</v>
      </c>
      <c r="E205" s="27">
        <f t="shared" si="27"/>
        <v>3.6120623006221653</v>
      </c>
      <c r="F205" s="27">
        <f t="shared" si="27"/>
        <v>10.285060619725206</v>
      </c>
      <c r="G205" s="27">
        <f t="shared" si="27"/>
        <v>8.2018152839099514</v>
      </c>
      <c r="H205" s="27">
        <f t="shared" si="27"/>
        <v>12.985435797070721</v>
      </c>
      <c r="I205" s="27">
        <f t="shared" si="27"/>
        <v>9.3826906126579281</v>
      </c>
    </row>
    <row r="206" spans="1:9" ht="38.25" x14ac:dyDescent="0.25">
      <c r="A206" s="24" t="s">
        <v>50</v>
      </c>
      <c r="B206" s="31" t="s">
        <v>81</v>
      </c>
      <c r="C206" s="27">
        <f t="shared" si="27"/>
        <v>13.378298143351742</v>
      </c>
      <c r="D206" s="27">
        <f t="shared" si="27"/>
        <v>3.5463510661070563</v>
      </c>
      <c r="E206" s="27">
        <f t="shared" si="27"/>
        <v>15.028405139846113</v>
      </c>
      <c r="F206" s="27">
        <f t="shared" si="27"/>
        <v>11.696843607346041</v>
      </c>
      <c r="G206" s="27">
        <f t="shared" si="27"/>
        <v>8.2779157040093754</v>
      </c>
      <c r="H206" s="27">
        <f t="shared" si="27"/>
        <v>12.354782434413725</v>
      </c>
      <c r="I206" s="27">
        <f t="shared" si="27"/>
        <v>9.9905708880623223</v>
      </c>
    </row>
    <row r="207" spans="1:9" ht="23.25" customHeight="1" x14ac:dyDescent="0.25">
      <c r="A207" s="24">
        <v>7.1</v>
      </c>
      <c r="B207" s="31" t="s">
        <v>20</v>
      </c>
      <c r="C207" s="27">
        <f t="shared" si="27"/>
        <v>29.608899852528037</v>
      </c>
      <c r="D207" s="27">
        <f t="shared" si="27"/>
        <v>9.0074942054562115</v>
      </c>
      <c r="E207" s="27">
        <f t="shared" si="27"/>
        <v>21.086945206256825</v>
      </c>
      <c r="F207" s="27">
        <f t="shared" si="27"/>
        <v>13.004495983411113</v>
      </c>
      <c r="G207" s="27">
        <f t="shared" si="27"/>
        <v>-1.2569958418681693</v>
      </c>
      <c r="H207" s="27">
        <f t="shared" si="27"/>
        <v>22.840573280960939</v>
      </c>
      <c r="I207" s="27">
        <f t="shared" si="27"/>
        <v>13.901391942030795</v>
      </c>
    </row>
    <row r="208" spans="1:9" ht="25.5" x14ac:dyDescent="0.25">
      <c r="A208" s="24">
        <v>7.2</v>
      </c>
      <c r="B208" s="31" t="s">
        <v>4</v>
      </c>
      <c r="C208" s="27">
        <f t="shared" si="27"/>
        <v>12.456322576869393</v>
      </c>
      <c r="D208" s="27">
        <f t="shared" si="27"/>
        <v>2.3167282804877232</v>
      </c>
      <c r="E208" s="27">
        <f t="shared" si="27"/>
        <v>9.9812652719345696</v>
      </c>
      <c r="F208" s="27">
        <f t="shared" si="27"/>
        <v>8.310799517994095</v>
      </c>
      <c r="G208" s="27">
        <f t="shared" si="27"/>
        <v>15.086226759200816</v>
      </c>
      <c r="H208" s="27">
        <f t="shared" si="27"/>
        <v>13.959105813148387</v>
      </c>
      <c r="I208" s="27">
        <f t="shared" si="27"/>
        <v>11.256541899751005</v>
      </c>
    </row>
    <row r="209" spans="1:9" ht="20.25" customHeight="1" x14ac:dyDescent="0.25">
      <c r="A209" s="24" t="s">
        <v>5</v>
      </c>
      <c r="B209" s="31" t="s">
        <v>6</v>
      </c>
      <c r="C209" s="27">
        <f t="shared" si="27"/>
        <v>13.523104253509377</v>
      </c>
      <c r="D209" s="27">
        <f t="shared" si="27"/>
        <v>3.2789068243354036</v>
      </c>
      <c r="E209" s="27">
        <f t="shared" si="27"/>
        <v>7.490004150942986</v>
      </c>
      <c r="F209" s="27">
        <f t="shared" si="27"/>
        <v>8.4528554315367757</v>
      </c>
      <c r="G209" s="27">
        <f t="shared" si="27"/>
        <v>16.886904808753144</v>
      </c>
      <c r="H209" s="27">
        <f t="shared" si="27"/>
        <v>13.898790955707319</v>
      </c>
      <c r="I209" s="27">
        <f t="shared" si="27"/>
        <v>11.400318602692039</v>
      </c>
    </row>
    <row r="210" spans="1:9" ht="20.25" customHeight="1" x14ac:dyDescent="0.25">
      <c r="A210" s="24" t="s">
        <v>7</v>
      </c>
      <c r="B210" s="31" t="s">
        <v>8</v>
      </c>
      <c r="C210" s="27">
        <f t="shared" si="27"/>
        <v>-9.2631273116348556</v>
      </c>
      <c r="D210" s="27">
        <f t="shared" si="27"/>
        <v>-13.203466728311419</v>
      </c>
      <c r="E210" s="27">
        <f t="shared" si="27"/>
        <v>23.37743476550418</v>
      </c>
      <c r="F210" s="27">
        <f t="shared" si="27"/>
        <v>-9.4240890424755364</v>
      </c>
      <c r="G210" s="27">
        <f t="shared" si="27"/>
        <v>-14.555068212378064</v>
      </c>
      <c r="H210" s="27">
        <f t="shared" si="27"/>
        <v>15.142463746807234</v>
      </c>
      <c r="I210" s="27">
        <f t="shared" si="27"/>
        <v>9.6824492460976899</v>
      </c>
    </row>
    <row r="211" spans="1:9" ht="20.25" customHeight="1" x14ac:dyDescent="0.25">
      <c r="A211" s="24" t="s">
        <v>9</v>
      </c>
      <c r="B211" s="31" t="s">
        <v>10</v>
      </c>
      <c r="C211" s="27">
        <f t="shared" si="27"/>
        <v>338.86964653964384</v>
      </c>
      <c r="D211" s="27">
        <f t="shared" si="27"/>
        <v>-39.527605330331504</v>
      </c>
      <c r="E211" s="27">
        <f t="shared" si="27"/>
        <v>122.24891432342902</v>
      </c>
      <c r="F211" s="27">
        <f t="shared" si="27"/>
        <v>142.38985348498665</v>
      </c>
      <c r="G211" s="27">
        <f t="shared" si="27"/>
        <v>-0.28053879470298915</v>
      </c>
      <c r="H211" s="27">
        <f t="shared" si="27"/>
        <v>16.036354657749861</v>
      </c>
      <c r="I211" s="27">
        <f t="shared" si="27"/>
        <v>5.0132190406674493</v>
      </c>
    </row>
    <row r="212" spans="1:9" ht="25.5" x14ac:dyDescent="0.25">
      <c r="A212" s="24" t="s">
        <v>11</v>
      </c>
      <c r="B212" s="31" t="s">
        <v>82</v>
      </c>
      <c r="C212" s="27">
        <f t="shared" ref="C212:I221" si="28">(D135/C135-1)*100</f>
        <v>8.5937860622765427</v>
      </c>
      <c r="D212" s="27">
        <f t="shared" si="28"/>
        <v>1.8109344518979054</v>
      </c>
      <c r="E212" s="27">
        <f t="shared" si="28"/>
        <v>23.273892940275729</v>
      </c>
      <c r="F212" s="27">
        <f t="shared" si="28"/>
        <v>4.8638958006802069</v>
      </c>
      <c r="G212" s="27">
        <f t="shared" si="28"/>
        <v>10.912879888107119</v>
      </c>
      <c r="H212" s="27">
        <f t="shared" si="28"/>
        <v>13.96933608273574</v>
      </c>
      <c r="I212" s="27">
        <f t="shared" si="28"/>
        <v>11.163343617257727</v>
      </c>
    </row>
    <row r="213" spans="1:9" ht="23.25" customHeight="1" x14ac:dyDescent="0.25">
      <c r="A213" s="24">
        <v>7.3</v>
      </c>
      <c r="B213" s="31" t="s">
        <v>12</v>
      </c>
      <c r="C213" s="27">
        <f t="shared" si="28"/>
        <v>0.4887230297730083</v>
      </c>
      <c r="D213" s="27">
        <f t="shared" si="28"/>
        <v>-2.1510884982075207</v>
      </c>
      <c r="E213" s="27">
        <f t="shared" si="28"/>
        <v>-4.3677802701829638</v>
      </c>
      <c r="F213" s="27">
        <f t="shared" si="28"/>
        <v>14.585365402332284</v>
      </c>
      <c r="G213" s="27">
        <f t="shared" si="28"/>
        <v>29.876463561587151</v>
      </c>
      <c r="H213" s="27">
        <f t="shared" si="28"/>
        <v>5.2984418364456554</v>
      </c>
      <c r="I213" s="27">
        <f t="shared" si="28"/>
        <v>6.4171815104179686</v>
      </c>
    </row>
    <row r="214" spans="1:9" ht="25.5" x14ac:dyDescent="0.25">
      <c r="A214" s="24">
        <v>7.4</v>
      </c>
      <c r="B214" s="31" t="s">
        <v>83</v>
      </c>
      <c r="C214" s="27">
        <f t="shared" si="28"/>
        <v>7.8160701721584847</v>
      </c>
      <c r="D214" s="27">
        <f t="shared" si="28"/>
        <v>3.4841381253983617</v>
      </c>
      <c r="E214" s="27">
        <f t="shared" si="28"/>
        <v>24.329805328865373</v>
      </c>
      <c r="F214" s="27">
        <f t="shared" si="28"/>
        <v>18.196484205499928</v>
      </c>
      <c r="G214" s="27">
        <f t="shared" si="28"/>
        <v>-0.22882408418513078</v>
      </c>
      <c r="H214" s="27">
        <f t="shared" si="28"/>
        <v>2.6180494373344354</v>
      </c>
      <c r="I214" s="27">
        <f t="shared" si="28"/>
        <v>4.0667283703820667</v>
      </c>
    </row>
    <row r="215" spans="1:9" ht="23.25" customHeight="1" x14ac:dyDescent="0.25">
      <c r="A215" s="24" t="s">
        <v>51</v>
      </c>
      <c r="B215" s="31" t="s">
        <v>58</v>
      </c>
      <c r="C215" s="27">
        <f t="shared" si="28"/>
        <v>12.634189324379719</v>
      </c>
      <c r="D215" s="27">
        <f t="shared" si="28"/>
        <v>3.5280626101960921</v>
      </c>
      <c r="E215" s="27">
        <f t="shared" si="28"/>
        <v>9.5281710387754117</v>
      </c>
      <c r="F215" s="27">
        <f t="shared" si="28"/>
        <v>7.9902417971060347</v>
      </c>
      <c r="G215" s="27">
        <f t="shared" si="28"/>
        <v>0.90262411415900079</v>
      </c>
      <c r="H215" s="27">
        <f t="shared" si="28"/>
        <v>4.0665843543626012</v>
      </c>
      <c r="I215" s="27">
        <f t="shared" si="28"/>
        <v>3.657430922940863</v>
      </c>
    </row>
    <row r="216" spans="1:9" ht="38.25" x14ac:dyDescent="0.25">
      <c r="A216" s="24" t="s">
        <v>52</v>
      </c>
      <c r="B216" s="31" t="s">
        <v>84</v>
      </c>
      <c r="C216" s="27">
        <f t="shared" si="28"/>
        <v>2.4465831926024917</v>
      </c>
      <c r="D216" s="27">
        <f t="shared" si="28"/>
        <v>5.3596432852990317</v>
      </c>
      <c r="E216" s="27">
        <f t="shared" si="28"/>
        <v>5.0805353635033246</v>
      </c>
      <c r="F216" s="27">
        <f t="shared" si="28"/>
        <v>7.7709958758118702</v>
      </c>
      <c r="G216" s="27">
        <f t="shared" si="28"/>
        <v>5.8546716507997587</v>
      </c>
      <c r="H216" s="27">
        <f t="shared" si="28"/>
        <v>6.348878092050847</v>
      </c>
      <c r="I216" s="27">
        <f t="shared" si="28"/>
        <v>5.999694640376263</v>
      </c>
    </row>
    <row r="217" spans="1:9" ht="23.25" customHeight="1" x14ac:dyDescent="0.25">
      <c r="A217" s="24" t="s">
        <v>88</v>
      </c>
      <c r="B217" s="31" t="s">
        <v>85</v>
      </c>
      <c r="C217" s="27">
        <f t="shared" si="28"/>
        <v>7.1323511083812186</v>
      </c>
      <c r="D217" s="27">
        <f t="shared" si="28"/>
        <v>35.700177605132133</v>
      </c>
      <c r="E217" s="27">
        <f t="shared" si="28"/>
        <v>8.8688823821210008</v>
      </c>
      <c r="F217" s="27">
        <f t="shared" si="28"/>
        <v>9.1293236757512108</v>
      </c>
      <c r="G217" s="27">
        <f t="shared" si="28"/>
        <v>0.83266459880544375</v>
      </c>
      <c r="H217" s="27">
        <f t="shared" si="28"/>
        <v>27.219436810650109</v>
      </c>
      <c r="I217" s="27">
        <f t="shared" si="28"/>
        <v>9.0764836030032381</v>
      </c>
    </row>
    <row r="218" spans="1:9" ht="23.25" customHeight="1" x14ac:dyDescent="0.25">
      <c r="A218" s="24" t="s">
        <v>54</v>
      </c>
      <c r="B218" s="31" t="s">
        <v>13</v>
      </c>
      <c r="C218" s="27">
        <f t="shared" si="28"/>
        <v>-1.692633153009826E-2</v>
      </c>
      <c r="D218" s="27">
        <f t="shared" si="28"/>
        <v>-5.2250533531292049</v>
      </c>
      <c r="E218" s="27">
        <f t="shared" si="28"/>
        <v>3.9886878554269423</v>
      </c>
      <c r="F218" s="27">
        <f t="shared" si="28"/>
        <v>5.324631044228556</v>
      </c>
      <c r="G218" s="27">
        <f t="shared" si="28"/>
        <v>2.1187660748057668</v>
      </c>
      <c r="H218" s="27">
        <f t="shared" si="28"/>
        <v>14.325591075717114</v>
      </c>
      <c r="I218" s="27">
        <f t="shared" si="28"/>
        <v>3.357364919402972E-2</v>
      </c>
    </row>
    <row r="219" spans="1:9" ht="23.25" customHeight="1" x14ac:dyDescent="0.25">
      <c r="A219" s="24"/>
      <c r="B219" s="28" t="s">
        <v>91</v>
      </c>
      <c r="C219" s="33">
        <f t="shared" si="28"/>
        <v>7.3112877458093362</v>
      </c>
      <c r="D219" s="33">
        <f t="shared" si="28"/>
        <v>6.1022268834800775</v>
      </c>
      <c r="E219" s="33">
        <f t="shared" si="28"/>
        <v>8.041666009273829</v>
      </c>
      <c r="F219" s="33">
        <f t="shared" si="28"/>
        <v>9.7432502412709621</v>
      </c>
      <c r="G219" s="33">
        <f t="shared" si="28"/>
        <v>2.8286908606032224</v>
      </c>
      <c r="H219" s="33">
        <f t="shared" si="28"/>
        <v>13.62081053995956</v>
      </c>
      <c r="I219" s="33">
        <f t="shared" si="28"/>
        <v>6.1458338652657263</v>
      </c>
    </row>
    <row r="220" spans="1:9" ht="23.25" customHeight="1" x14ac:dyDescent="0.25">
      <c r="A220" s="34">
        <v>12</v>
      </c>
      <c r="B220" s="35" t="s">
        <v>87</v>
      </c>
      <c r="C220" s="33">
        <f t="shared" si="28"/>
        <v>5.8851064218158999</v>
      </c>
      <c r="D220" s="33">
        <f t="shared" si="28"/>
        <v>7.2907582988451791</v>
      </c>
      <c r="E220" s="33">
        <f t="shared" si="28"/>
        <v>0.59752275183324599</v>
      </c>
      <c r="F220" s="33">
        <f t="shared" si="28"/>
        <v>6.5780952770501999</v>
      </c>
      <c r="G220" s="33">
        <f t="shared" si="28"/>
        <v>14.711194709620678</v>
      </c>
      <c r="H220" s="33">
        <f t="shared" si="28"/>
        <v>7.1476887821671165</v>
      </c>
      <c r="I220" s="33">
        <f t="shared" si="28"/>
        <v>7.6173193869238709</v>
      </c>
    </row>
    <row r="221" spans="1:9" ht="31.5" x14ac:dyDescent="0.25">
      <c r="A221" s="42">
        <v>13</v>
      </c>
      <c r="B221" s="37" t="s">
        <v>72</v>
      </c>
      <c r="C221" s="33">
        <f t="shared" si="28"/>
        <v>5.9126289552325462</v>
      </c>
      <c r="D221" s="33">
        <f t="shared" si="28"/>
        <v>7.7765690613600835</v>
      </c>
      <c r="E221" s="33">
        <f t="shared" si="28"/>
        <v>1.2048902736075062</v>
      </c>
      <c r="F221" s="33">
        <f t="shared" si="28"/>
        <v>7.335507512757955</v>
      </c>
      <c r="G221" s="33">
        <f t="shared" si="28"/>
        <v>16.839203036542894</v>
      </c>
      <c r="H221" s="33">
        <f t="shared" si="28"/>
        <v>7.3451625989783054</v>
      </c>
      <c r="I221" s="33">
        <f t="shared" si="28"/>
        <v>8.14594538322857</v>
      </c>
    </row>
    <row r="222" spans="1:9" ht="23.25" customHeight="1" x14ac:dyDescent="0.25">
      <c r="A222" s="42">
        <v>14</v>
      </c>
      <c r="B222" s="35" t="s">
        <v>73</v>
      </c>
      <c r="C222" s="33">
        <f t="shared" ref="C222:I222" si="29">(D145/C145-1)*100</f>
        <v>4.8473194004320819</v>
      </c>
      <c r="D222" s="33">
        <f t="shared" si="29"/>
        <v>6.6934000333318533</v>
      </c>
      <c r="E222" s="33">
        <f t="shared" si="29"/>
        <v>0.18637683351190315</v>
      </c>
      <c r="F222" s="33">
        <f t="shared" si="29"/>
        <v>6.258807587522508</v>
      </c>
      <c r="G222" s="33">
        <f t="shared" si="29"/>
        <v>15.663181335184317</v>
      </c>
      <c r="H222" s="33">
        <f t="shared" si="29"/>
        <v>6.265992087127481</v>
      </c>
      <c r="I222" s="33">
        <f t="shared" si="29"/>
        <v>7.0577323264341407</v>
      </c>
    </row>
    <row r="224" spans="1:9" x14ac:dyDescent="0.25">
      <c r="A224" s="150">
        <v>19</v>
      </c>
      <c r="B224" s="150"/>
      <c r="C224" s="150"/>
      <c r="D224" s="150"/>
      <c r="E224" s="150"/>
      <c r="F224" s="150"/>
      <c r="G224" s="150"/>
      <c r="H224" s="150"/>
      <c r="I224" s="150"/>
    </row>
  </sheetData>
  <mergeCells count="30">
    <mergeCell ref="A113:A114"/>
    <mergeCell ref="B113:B114"/>
    <mergeCell ref="C190:I190"/>
    <mergeCell ref="C113:J113"/>
    <mergeCell ref="A1:J1"/>
    <mergeCell ref="A112:J112"/>
    <mergeCell ref="A152:J152"/>
    <mergeCell ref="A111:I111"/>
    <mergeCell ref="A36:J36"/>
    <mergeCell ref="A75:J75"/>
    <mergeCell ref="A2:A3"/>
    <mergeCell ref="B2:B3"/>
    <mergeCell ref="A42:A43"/>
    <mergeCell ref="B42:B43"/>
    <mergeCell ref="C2:J2"/>
    <mergeCell ref="A41:I41"/>
    <mergeCell ref="A77:A78"/>
    <mergeCell ref="B77:B78"/>
    <mergeCell ref="C77:I77"/>
    <mergeCell ref="C42:J42"/>
    <mergeCell ref="A76:I76"/>
    <mergeCell ref="C153:J153"/>
    <mergeCell ref="A147:J147"/>
    <mergeCell ref="A187:J187"/>
    <mergeCell ref="A224:I224"/>
    <mergeCell ref="A189:I189"/>
    <mergeCell ref="A153:A154"/>
    <mergeCell ref="B153:B154"/>
    <mergeCell ref="A190:A191"/>
    <mergeCell ref="B190:B191"/>
  </mergeCells>
  <printOptions horizontalCentered="1"/>
  <pageMargins left="0.43307086614173229" right="0.23622047244094491" top="0.51181102362204722" bottom="0.51181102362204722" header="0.31496062992125984" footer="0.31496062992125984"/>
  <pageSetup paperSize="9" scale="93" pageOrder="overThenDown" orientation="portrait" r:id="rId1"/>
  <rowBreaks count="1" manualBreakCount="1">
    <brk id="11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topLeftCell="A16" workbookViewId="0">
      <selection activeCell="N9" sqref="N9"/>
    </sheetView>
  </sheetViews>
  <sheetFormatPr defaultRowHeight="15" x14ac:dyDescent="0.25"/>
  <cols>
    <col min="1" max="1" width="4.28515625" customWidth="1"/>
    <col min="2" max="9" width="10.140625" customWidth="1"/>
    <col min="10" max="10" width="4" customWidth="1"/>
  </cols>
  <sheetData>
    <row r="1" spans="1:10" ht="16.5" thickBot="1" x14ac:dyDescent="0.3">
      <c r="A1" s="105"/>
      <c r="B1" s="91"/>
      <c r="C1" s="91"/>
      <c r="D1" s="91"/>
      <c r="E1" s="91"/>
      <c r="F1" s="91"/>
      <c r="G1" s="91"/>
      <c r="H1" s="91"/>
      <c r="I1" s="91"/>
      <c r="J1" s="91"/>
    </row>
    <row r="2" spans="1:10" ht="15.75" x14ac:dyDescent="0.25">
      <c r="A2" s="105"/>
      <c r="B2" s="106"/>
      <c r="C2" s="93"/>
      <c r="D2" s="93"/>
      <c r="E2" s="93"/>
      <c r="F2" s="93"/>
      <c r="G2" s="93"/>
      <c r="H2" s="93"/>
      <c r="I2" s="94"/>
      <c r="J2" s="91"/>
    </row>
    <row r="3" spans="1:10" ht="15.75" x14ac:dyDescent="0.25">
      <c r="A3" s="105"/>
      <c r="B3" s="95"/>
      <c r="C3" s="96"/>
      <c r="D3" s="96"/>
      <c r="E3" s="96"/>
      <c r="F3" s="96"/>
      <c r="G3" s="96"/>
      <c r="H3" s="96"/>
      <c r="I3" s="97"/>
      <c r="J3" s="91"/>
    </row>
    <row r="4" spans="1:10" ht="15.75" x14ac:dyDescent="0.25">
      <c r="A4" s="105"/>
      <c r="B4" s="95"/>
      <c r="C4" s="96"/>
      <c r="D4" s="96"/>
      <c r="E4" s="96"/>
      <c r="F4" s="96"/>
      <c r="G4" s="96"/>
      <c r="H4" s="96"/>
      <c r="I4" s="97"/>
      <c r="J4" s="91"/>
    </row>
    <row r="5" spans="1:10" ht="15.75" x14ac:dyDescent="0.25">
      <c r="A5" s="105"/>
      <c r="B5" s="95"/>
      <c r="C5" s="96"/>
      <c r="D5" s="96"/>
      <c r="E5" s="96"/>
      <c r="F5" s="96"/>
      <c r="G5" s="96"/>
      <c r="H5" s="96"/>
      <c r="I5" s="97"/>
      <c r="J5" s="91"/>
    </row>
    <row r="6" spans="1:10" ht="15.75" x14ac:dyDescent="0.25">
      <c r="A6" s="105"/>
      <c r="B6" s="95"/>
      <c r="C6" s="96"/>
      <c r="D6" s="96"/>
      <c r="E6" s="96"/>
      <c r="F6" s="96"/>
      <c r="G6" s="96"/>
      <c r="H6" s="96"/>
      <c r="I6" s="97"/>
      <c r="J6" s="91"/>
    </row>
    <row r="7" spans="1:10" ht="15.75" x14ac:dyDescent="0.25">
      <c r="A7" s="105"/>
      <c r="B7" s="95"/>
      <c r="C7" s="96"/>
      <c r="D7" s="96"/>
      <c r="E7" s="96"/>
      <c r="F7" s="96"/>
      <c r="G7" s="96"/>
      <c r="H7" s="96"/>
      <c r="I7" s="97"/>
      <c r="J7" s="91"/>
    </row>
    <row r="8" spans="1:10" ht="15.75" x14ac:dyDescent="0.25">
      <c r="A8" s="105"/>
      <c r="B8" s="95"/>
      <c r="C8" s="96"/>
      <c r="D8" s="96"/>
      <c r="E8" s="96"/>
      <c r="F8" s="96"/>
      <c r="G8" s="96"/>
      <c r="H8" s="96"/>
      <c r="I8" s="97"/>
      <c r="J8" s="91"/>
    </row>
    <row r="9" spans="1:10" ht="15.75" x14ac:dyDescent="0.25">
      <c r="A9" s="105"/>
      <c r="B9" s="95"/>
      <c r="C9" s="96"/>
      <c r="D9" s="96"/>
      <c r="E9" s="96"/>
      <c r="F9" s="96"/>
      <c r="G9" s="96"/>
      <c r="H9" s="96"/>
      <c r="I9" s="97"/>
      <c r="J9" s="91"/>
    </row>
    <row r="10" spans="1:10" ht="15.75" x14ac:dyDescent="0.25">
      <c r="A10" s="105"/>
      <c r="B10" s="95"/>
      <c r="C10" s="96"/>
      <c r="D10" s="96"/>
      <c r="E10" s="96"/>
      <c r="F10" s="96"/>
      <c r="G10" s="96"/>
      <c r="H10" s="96"/>
      <c r="I10" s="97"/>
      <c r="J10" s="91"/>
    </row>
    <row r="11" spans="1:10" ht="15.75" x14ac:dyDescent="0.25">
      <c r="A11" s="105"/>
      <c r="B11" s="95"/>
      <c r="C11" s="96"/>
      <c r="D11" s="96"/>
      <c r="E11" s="96"/>
      <c r="F11" s="96"/>
      <c r="G11" s="96"/>
      <c r="H11" s="96"/>
      <c r="I11" s="97"/>
      <c r="J11" s="91"/>
    </row>
    <row r="12" spans="1:10" ht="15.75" x14ac:dyDescent="0.25">
      <c r="A12" s="105"/>
      <c r="B12" s="95"/>
      <c r="C12" s="96"/>
      <c r="D12" s="96"/>
      <c r="E12" s="96"/>
      <c r="F12" s="96"/>
      <c r="G12" s="96"/>
      <c r="H12" s="96"/>
      <c r="I12" s="97"/>
      <c r="J12" s="91"/>
    </row>
    <row r="13" spans="1:10" ht="15.75" x14ac:dyDescent="0.25">
      <c r="A13" s="105"/>
      <c r="B13" s="95"/>
      <c r="C13" s="96"/>
      <c r="D13" s="96"/>
      <c r="E13" s="96"/>
      <c r="F13" s="96"/>
      <c r="G13" s="96"/>
      <c r="H13" s="96"/>
      <c r="I13" s="97"/>
      <c r="J13" s="91"/>
    </row>
    <row r="14" spans="1:10" ht="15.75" x14ac:dyDescent="0.25">
      <c r="A14" s="105"/>
      <c r="B14" s="95"/>
      <c r="C14" s="96"/>
      <c r="D14" s="96"/>
      <c r="E14" s="96"/>
      <c r="F14" s="96"/>
      <c r="G14" s="96"/>
      <c r="H14" s="96"/>
      <c r="I14" s="97"/>
      <c r="J14" s="91"/>
    </row>
    <row r="15" spans="1:10" ht="15.75" x14ac:dyDescent="0.25">
      <c r="A15" s="105"/>
      <c r="B15" s="95"/>
      <c r="C15" s="96"/>
      <c r="D15" s="96"/>
      <c r="E15" s="96"/>
      <c r="F15" s="96"/>
      <c r="G15" s="96"/>
      <c r="H15" s="96"/>
      <c r="I15" s="97"/>
      <c r="J15" s="91"/>
    </row>
    <row r="16" spans="1:10" ht="15.75" x14ac:dyDescent="0.25">
      <c r="A16" s="105"/>
      <c r="B16" s="95"/>
      <c r="C16" s="96"/>
      <c r="D16" s="96"/>
      <c r="E16" s="96"/>
      <c r="F16" s="96"/>
      <c r="G16" s="96"/>
      <c r="H16" s="96"/>
      <c r="I16" s="97"/>
      <c r="J16" s="91"/>
    </row>
    <row r="17" spans="1:10" ht="15.75" x14ac:dyDescent="0.25">
      <c r="A17" s="105"/>
      <c r="B17" s="95"/>
      <c r="C17" s="96"/>
      <c r="D17" s="96"/>
      <c r="E17" s="96"/>
      <c r="F17" s="96"/>
      <c r="G17" s="96"/>
      <c r="H17" s="96"/>
      <c r="I17" s="97"/>
      <c r="J17" s="91"/>
    </row>
    <row r="18" spans="1:10" ht="15.75" x14ac:dyDescent="0.25">
      <c r="A18" s="105"/>
      <c r="B18" s="95"/>
      <c r="C18" s="96"/>
      <c r="D18" s="96"/>
      <c r="E18" s="96"/>
      <c r="F18" s="96"/>
      <c r="G18" s="96"/>
      <c r="H18" s="96"/>
      <c r="I18" s="97"/>
      <c r="J18" s="91"/>
    </row>
    <row r="19" spans="1:10" ht="15.75" x14ac:dyDescent="0.25">
      <c r="A19" s="105"/>
      <c r="B19" s="95"/>
      <c r="C19" s="96"/>
      <c r="D19" s="96"/>
      <c r="E19" s="96"/>
      <c r="F19" s="96"/>
      <c r="G19" s="96"/>
      <c r="H19" s="96"/>
      <c r="I19" s="97"/>
      <c r="J19" s="91"/>
    </row>
    <row r="20" spans="1:10" ht="15.75" x14ac:dyDescent="0.25">
      <c r="A20" s="105"/>
      <c r="B20" s="95"/>
      <c r="C20" s="96"/>
      <c r="D20" s="96"/>
      <c r="E20" s="96"/>
      <c r="F20" s="96"/>
      <c r="G20" s="96"/>
      <c r="H20" s="96"/>
      <c r="I20" s="97"/>
      <c r="J20" s="91"/>
    </row>
    <row r="21" spans="1:10" ht="15.75" x14ac:dyDescent="0.25">
      <c r="A21" s="105"/>
      <c r="B21" s="95"/>
      <c r="C21" s="96"/>
      <c r="D21" s="96"/>
      <c r="E21" s="96"/>
      <c r="F21" s="96"/>
      <c r="G21" s="96"/>
      <c r="H21" s="96"/>
      <c r="I21" s="97"/>
      <c r="J21" s="91"/>
    </row>
    <row r="22" spans="1:10" ht="15.75" x14ac:dyDescent="0.25">
      <c r="A22" s="105"/>
      <c r="B22" s="95"/>
      <c r="C22" s="96"/>
      <c r="D22" s="96"/>
      <c r="E22" s="96"/>
      <c r="F22" s="96"/>
      <c r="G22" s="96"/>
      <c r="H22" s="96"/>
      <c r="I22" s="97"/>
      <c r="J22" s="91"/>
    </row>
    <row r="23" spans="1:10" ht="15.75" x14ac:dyDescent="0.25">
      <c r="A23" s="105"/>
      <c r="B23" s="95"/>
      <c r="C23" s="96"/>
      <c r="D23" s="96"/>
      <c r="E23" s="96"/>
      <c r="F23" s="96"/>
      <c r="G23" s="96"/>
      <c r="H23" s="96"/>
      <c r="I23" s="97"/>
      <c r="J23" s="91"/>
    </row>
    <row r="24" spans="1:10" ht="15.75" x14ac:dyDescent="0.25">
      <c r="A24" s="105"/>
      <c r="B24" s="95"/>
      <c r="C24" s="96"/>
      <c r="D24" s="96"/>
      <c r="E24" s="96"/>
      <c r="F24" s="96"/>
      <c r="G24" s="96"/>
      <c r="H24" s="96"/>
      <c r="I24" s="97"/>
      <c r="J24" s="91"/>
    </row>
    <row r="25" spans="1:10" ht="15.75" x14ac:dyDescent="0.25">
      <c r="A25" s="105"/>
      <c r="B25" s="95"/>
      <c r="C25" s="96"/>
      <c r="D25" s="96"/>
      <c r="E25" s="96"/>
      <c r="F25" s="96"/>
      <c r="G25" s="96"/>
      <c r="H25" s="96"/>
      <c r="I25" s="97"/>
      <c r="J25" s="91"/>
    </row>
    <row r="26" spans="1:10" ht="15.75" x14ac:dyDescent="0.25">
      <c r="A26" s="105"/>
      <c r="B26" s="95"/>
      <c r="C26" s="96"/>
      <c r="D26" s="96"/>
      <c r="E26" s="96"/>
      <c r="F26" s="96"/>
      <c r="G26" s="96"/>
      <c r="H26" s="96"/>
      <c r="I26" s="97"/>
      <c r="J26" s="91"/>
    </row>
    <row r="27" spans="1:10" ht="15.75" x14ac:dyDescent="0.25">
      <c r="A27" s="105"/>
      <c r="B27" s="95"/>
      <c r="C27" s="96"/>
      <c r="D27" s="96"/>
      <c r="E27" s="96"/>
      <c r="F27" s="96"/>
      <c r="G27" s="96"/>
      <c r="H27" s="96"/>
      <c r="I27" s="97"/>
      <c r="J27" s="91"/>
    </row>
    <row r="28" spans="1:10" ht="15.75" x14ac:dyDescent="0.25">
      <c r="A28" s="105"/>
      <c r="B28" s="95"/>
      <c r="C28" s="96"/>
      <c r="D28" s="96"/>
      <c r="E28" s="96"/>
      <c r="F28" s="96"/>
      <c r="G28" s="96"/>
      <c r="H28" s="96"/>
      <c r="I28" s="97"/>
      <c r="J28" s="91"/>
    </row>
    <row r="29" spans="1:10" ht="15.75" x14ac:dyDescent="0.25">
      <c r="A29" s="105"/>
      <c r="B29" s="95"/>
      <c r="C29" s="96"/>
      <c r="D29" s="96"/>
      <c r="E29" s="96"/>
      <c r="F29" s="96"/>
      <c r="G29" s="96"/>
      <c r="H29" s="96"/>
      <c r="I29" s="97"/>
      <c r="J29" s="91"/>
    </row>
    <row r="30" spans="1:10" ht="15.75" x14ac:dyDescent="0.25">
      <c r="A30" s="105"/>
      <c r="B30" s="95"/>
      <c r="C30" s="96"/>
      <c r="D30" s="96"/>
      <c r="E30" s="96"/>
      <c r="F30" s="96"/>
      <c r="G30" s="96"/>
      <c r="H30" s="96"/>
      <c r="I30" s="97"/>
      <c r="J30" s="91"/>
    </row>
    <row r="31" spans="1:10" ht="15.75" x14ac:dyDescent="0.25">
      <c r="A31" s="105"/>
      <c r="B31" s="95"/>
      <c r="C31" s="96"/>
      <c r="D31" s="96"/>
      <c r="E31" s="96"/>
      <c r="F31" s="96"/>
      <c r="G31" s="96"/>
      <c r="H31" s="96"/>
      <c r="I31" s="97"/>
      <c r="J31" s="91"/>
    </row>
    <row r="32" spans="1:10" ht="15.75" x14ac:dyDescent="0.25">
      <c r="A32" s="105"/>
      <c r="B32" s="95"/>
      <c r="C32" s="96"/>
      <c r="D32" s="96"/>
      <c r="E32" s="96"/>
      <c r="F32" s="96"/>
      <c r="G32" s="96"/>
      <c r="H32" s="96"/>
      <c r="I32" s="97"/>
      <c r="J32" s="91"/>
    </row>
    <row r="33" spans="1:10" ht="15.75" x14ac:dyDescent="0.25">
      <c r="A33" s="105"/>
      <c r="B33" s="95"/>
      <c r="C33" s="96"/>
      <c r="D33" s="96"/>
      <c r="E33" s="96"/>
      <c r="F33" s="96"/>
      <c r="G33" s="96"/>
      <c r="H33" s="96"/>
      <c r="I33" s="97"/>
      <c r="J33" s="91"/>
    </row>
    <row r="34" spans="1:10" ht="15.75" x14ac:dyDescent="0.25">
      <c r="A34" s="105"/>
      <c r="B34" s="95"/>
      <c r="C34" s="96"/>
      <c r="D34" s="96"/>
      <c r="E34" s="96"/>
      <c r="F34" s="96"/>
      <c r="G34" s="96"/>
      <c r="H34" s="96"/>
      <c r="I34" s="97"/>
      <c r="J34" s="91"/>
    </row>
    <row r="35" spans="1:10" ht="15.75" x14ac:dyDescent="0.25">
      <c r="A35" s="105"/>
      <c r="B35" s="95"/>
      <c r="C35" s="96"/>
      <c r="D35" s="96"/>
      <c r="E35" s="96"/>
      <c r="F35" s="96"/>
      <c r="G35" s="96"/>
      <c r="H35" s="96"/>
      <c r="I35" s="97"/>
      <c r="J35" s="91"/>
    </row>
    <row r="36" spans="1:10" ht="15.75" x14ac:dyDescent="0.25">
      <c r="A36" s="105"/>
      <c r="B36" s="95"/>
      <c r="C36" s="96"/>
      <c r="D36" s="96"/>
      <c r="E36" s="96"/>
      <c r="F36" s="96"/>
      <c r="G36" s="96"/>
      <c r="H36" s="96"/>
      <c r="I36" s="97"/>
      <c r="J36" s="91"/>
    </row>
    <row r="37" spans="1:10" ht="15.75" x14ac:dyDescent="0.25">
      <c r="A37" s="105"/>
      <c r="B37" s="95"/>
      <c r="C37" s="96"/>
      <c r="D37" s="96"/>
      <c r="E37" s="96"/>
      <c r="F37" s="96"/>
      <c r="G37" s="96"/>
      <c r="H37" s="96"/>
      <c r="I37" s="97"/>
      <c r="J37" s="91"/>
    </row>
    <row r="38" spans="1:10" ht="15.75" x14ac:dyDescent="0.25">
      <c r="A38" s="105"/>
      <c r="B38" s="95"/>
      <c r="C38" s="96"/>
      <c r="D38" s="96"/>
      <c r="E38" s="96"/>
      <c r="F38" s="96"/>
      <c r="G38" s="96"/>
      <c r="H38" s="96"/>
      <c r="I38" s="97"/>
      <c r="J38" s="91"/>
    </row>
    <row r="39" spans="1:10" ht="15.75" x14ac:dyDescent="0.25">
      <c r="A39" s="105"/>
      <c r="B39" s="95"/>
      <c r="C39" s="96"/>
      <c r="D39" s="96"/>
      <c r="E39" s="96"/>
      <c r="F39" s="96"/>
      <c r="G39" s="96"/>
      <c r="H39" s="96"/>
      <c r="I39" s="97"/>
      <c r="J39" s="91"/>
    </row>
    <row r="40" spans="1:10" ht="15.75" x14ac:dyDescent="0.25">
      <c r="A40" s="105"/>
      <c r="B40" s="95"/>
      <c r="C40" s="96"/>
      <c r="D40" s="96"/>
      <c r="E40" s="96"/>
      <c r="F40" s="96"/>
      <c r="G40" s="96"/>
      <c r="H40" s="96"/>
      <c r="I40" s="97"/>
      <c r="J40" s="91"/>
    </row>
    <row r="41" spans="1:10" ht="15.75" x14ac:dyDescent="0.25">
      <c r="A41" s="105"/>
      <c r="B41" s="95"/>
      <c r="C41" s="96"/>
      <c r="D41" s="96"/>
      <c r="E41" s="96"/>
      <c r="F41" s="96"/>
      <c r="G41" s="96"/>
      <c r="H41" s="96"/>
      <c r="I41" s="97"/>
      <c r="J41" s="91"/>
    </row>
    <row r="42" spans="1:10" ht="15.75" x14ac:dyDescent="0.25">
      <c r="A42" s="105"/>
      <c r="B42" s="95"/>
      <c r="C42" s="96"/>
      <c r="D42" s="96"/>
      <c r="E42" s="96"/>
      <c r="F42" s="96"/>
      <c r="G42" s="96"/>
      <c r="H42" s="96"/>
      <c r="I42" s="97"/>
      <c r="J42" s="91"/>
    </row>
    <row r="43" spans="1:10" ht="15.75" x14ac:dyDescent="0.25">
      <c r="A43" s="105"/>
      <c r="B43" s="95"/>
      <c r="C43" s="96"/>
      <c r="D43" s="96"/>
      <c r="E43" s="96"/>
      <c r="F43" s="96"/>
      <c r="G43" s="96"/>
      <c r="H43" s="96"/>
      <c r="I43" s="97"/>
      <c r="J43" s="91"/>
    </row>
    <row r="44" spans="1:10" ht="15.75" x14ac:dyDescent="0.25">
      <c r="A44" s="105"/>
      <c r="B44" s="95"/>
      <c r="C44" s="96"/>
      <c r="D44" s="96"/>
      <c r="E44" s="96"/>
      <c r="F44" s="96"/>
      <c r="G44" s="96"/>
      <c r="H44" s="96"/>
      <c r="I44" s="97"/>
      <c r="J44" s="91"/>
    </row>
    <row r="45" spans="1:10" x14ac:dyDescent="0.25">
      <c r="A45" s="107"/>
      <c r="B45" s="95"/>
      <c r="C45" s="96"/>
      <c r="D45" s="96"/>
      <c r="E45" s="96"/>
      <c r="F45" s="96"/>
      <c r="G45" s="96"/>
      <c r="H45" s="96"/>
      <c r="I45" s="97"/>
      <c r="J45" s="91"/>
    </row>
    <row r="46" spans="1:10" x14ac:dyDescent="0.25">
      <c r="A46" s="91"/>
      <c r="B46" s="118" t="s">
        <v>161</v>
      </c>
      <c r="C46" s="119"/>
      <c r="D46" s="119"/>
      <c r="E46" s="119"/>
      <c r="F46" s="119"/>
      <c r="G46" s="119"/>
      <c r="H46" s="119"/>
      <c r="I46" s="120"/>
      <c r="J46" s="108"/>
    </row>
    <row r="47" spans="1:10" x14ac:dyDescent="0.25">
      <c r="A47" s="91"/>
      <c r="B47" s="95"/>
      <c r="C47" s="96"/>
      <c r="D47" s="96"/>
      <c r="E47" s="96"/>
      <c r="F47" s="96"/>
      <c r="G47" s="96"/>
      <c r="H47" s="96"/>
      <c r="I47" s="97"/>
      <c r="J47" s="91"/>
    </row>
    <row r="48" spans="1:10" x14ac:dyDescent="0.25">
      <c r="A48" s="91"/>
      <c r="B48" s="95"/>
      <c r="C48" s="96"/>
      <c r="D48" s="96"/>
      <c r="E48" s="96"/>
      <c r="F48" s="96"/>
      <c r="G48" s="96"/>
      <c r="H48" s="96"/>
      <c r="I48" s="97"/>
      <c r="J48" s="91"/>
    </row>
    <row r="49" spans="1:10" ht="15.75" thickBot="1" x14ac:dyDescent="0.3">
      <c r="A49" s="91"/>
      <c r="B49" s="102"/>
      <c r="C49" s="103"/>
      <c r="D49" s="103"/>
      <c r="E49" s="103"/>
      <c r="F49" s="103"/>
      <c r="G49" s="103"/>
      <c r="H49" s="103"/>
      <c r="I49" s="104"/>
      <c r="J49" s="91"/>
    </row>
    <row r="50" spans="1:10" x14ac:dyDescent="0.25">
      <c r="A50" s="91"/>
      <c r="B50" s="91"/>
      <c r="C50" s="91"/>
      <c r="D50" s="91"/>
      <c r="E50" s="91"/>
      <c r="F50" s="91"/>
      <c r="G50" s="91"/>
      <c r="H50" s="91"/>
      <c r="I50" s="91"/>
      <c r="J50" s="91"/>
    </row>
  </sheetData>
  <mergeCells count="1">
    <mergeCell ref="B46:I46"/>
  </mergeCells>
  <printOptions horizontalCentered="1"/>
  <pageMargins left="0.5" right="0.5" top="0.5" bottom="0.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Front</vt:lpstr>
      <vt:lpstr>Brief Note</vt:lpstr>
      <vt:lpstr>St-1</vt:lpstr>
      <vt:lpstr>Graph1</vt:lpstr>
      <vt:lpstr>Graph2</vt:lpstr>
      <vt:lpstr>Gross</vt:lpstr>
      <vt:lpstr>Net</vt:lpstr>
      <vt:lpstr>Back</vt:lpstr>
      <vt:lpstr>'St-1'!_Toc432180777</vt:lpstr>
      <vt:lpstr>Gross!_Toc432180779</vt:lpstr>
      <vt:lpstr>Net!_Toc432180779</vt:lpstr>
      <vt:lpstr>Gross!_Toc432180780</vt:lpstr>
      <vt:lpstr>Net!_Toc432180780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2019-12-13T10:07:07Z</dcterms:modified>
</cp:coreProperties>
</file>